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AR GERADO" sheetId="1" r:id="rId4"/>
    <sheet name="CONTROLE DESCARGA" sheetId="2" r:id="rId5"/>
    <sheet name="HORA PARADA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<sst xmlns="http://schemas.openxmlformats.org/spreadsheetml/2006/main" uniqueCount="157">
  <si>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DASHBOARD BRAINFARMA</t>
  </si>
  <si>
    <t>DATA RECEBIM./ COLETA</t>
  </si>
  <si>
    <t>CTe</t>
  </si>
  <si>
    <t>TASK</t>
  </si>
  <si>
    <t>DATA EMISSÃO NF</t>
  </si>
  <si>
    <t>CFOP</t>
  </si>
  <si>
    <t>FORNECEDOR</t>
  </si>
  <si>
    <t>Nº DO PEDIDO</t>
  </si>
  <si>
    <t>Nº DA N.F.</t>
  </si>
  <si>
    <t>TIPO DE VEÍCULO</t>
  </si>
  <si>
    <t>Nº PALETES</t>
  </si>
  <si>
    <t>Nº VOLUMES</t>
  </si>
  <si>
    <t>TRANS.</t>
  </si>
  <si>
    <t>PLACA CAVALO/CARRETA</t>
  </si>
  <si>
    <t>CHAVE NFe</t>
  </si>
  <si>
    <t>PESO TAXADO</t>
  </si>
  <si>
    <t>VALOR NF</t>
  </si>
  <si>
    <t>NATUREZA MERCADORIA</t>
  </si>
  <si>
    <t>TIPO DE MATERIAL</t>
  </si>
  <si>
    <t>DESTINATÁRIO</t>
  </si>
  <si>
    <t>CIDADE DESTINO</t>
  </si>
  <si>
    <t>MANIFESTO</t>
  </si>
  <si>
    <t>AR</t>
  </si>
  <si>
    <t>Observação AR</t>
  </si>
  <si>
    <t>Agenda</t>
  </si>
  <si>
    <t>Carro</t>
  </si>
  <si>
    <t>Data Solicitação</t>
  </si>
  <si>
    <t>Data Confirmação</t>
  </si>
  <si>
    <t>Data Agendada</t>
  </si>
  <si>
    <t>Data Pretendida</t>
  </si>
  <si>
    <t>Permanência (em dias)</t>
  </si>
  <si>
    <t>Manifesto</t>
  </si>
  <si>
    <t>Chegada</t>
  </si>
  <si>
    <t>Entregue</t>
  </si>
  <si>
    <t>Tempo Total (em dias)</t>
  </si>
  <si>
    <t>Status</t>
  </si>
  <si>
    <t>MÊS</t>
  </si>
  <si>
    <t>DIA AGENDA</t>
  </si>
  <si>
    <t>MÊS AGENDA</t>
  </si>
  <si>
    <t>Conta</t>
  </si>
  <si>
    <t>Prazo Entrega (Confirmação - Agenda) em Horas</t>
  </si>
  <si>
    <t>06/05/2022</t>
  </si>
  <si>
    <t>/126735</t>
  </si>
  <si>
    <t>0491902</t>
  </si>
  <si>
    <t xml:space="preserve">TECNOPHARMA IND COM EMBALAGEM LTDA </t>
  </si>
  <si>
    <t>Trans War - Campinas</t>
  </si>
  <si>
    <t>/</t>
  </si>
  <si>
    <t>35220502930035000155550010000248241400248241</t>
  </si>
  <si>
    <t xml:space="preserve">FARMA INSUMO TEMP AMB.             </t>
  </si>
  <si>
    <t>FARMA</t>
  </si>
  <si>
    <t>BRAINFARMA - ANAPOLIS</t>
  </si>
  <si>
    <t xml:space="preserve">Anapolis            </t>
  </si>
  <si>
    <t xml:space="preserve">TRUCK     </t>
  </si>
  <si>
    <t>09/05/2022</t>
  </si>
  <si>
    <t xml:space="preserve"> </t>
  </si>
  <si>
    <t>35220502930035000155550010000248251400248257</t>
  </si>
  <si>
    <t>35220502930035000155550010000248261400248262</t>
  </si>
  <si>
    <t>35220502930035000155550010000248271400248278</t>
  </si>
  <si>
    <t>35220502930035000155550010000248281400248283</t>
  </si>
  <si>
    <t>35220502930035000155550010000248291400248299</t>
  </si>
  <si>
    <t>35220502930035000155550010000248311400248319</t>
  </si>
  <si>
    <t>35220502930035000155550010000248321400248324</t>
  </si>
  <si>
    <t>35220502930035000155550010000248331400248330</t>
  </si>
  <si>
    <t>35220502930035000155550010000248521400248521</t>
  </si>
  <si>
    <t>35220502930035000155550010000248531400248537</t>
  </si>
  <si>
    <t>35220502930035000155550010000248541400248542</t>
  </si>
  <si>
    <t>OSVALDO FERNANDES S/A ARTES GRAFICA</t>
  </si>
  <si>
    <t>35220561407060000118550010000390871182525550</t>
  </si>
  <si>
    <t>346.2022 ID3273</t>
  </si>
  <si>
    <t xml:space="preserve">CARRETA   </t>
  </si>
  <si>
    <t>29/03/2022</t>
  </si>
  <si>
    <t>30/03/2022</t>
  </si>
  <si>
    <t>20/05/2022</t>
  </si>
  <si>
    <t xml:space="preserve">FLEXOPRINT ETIQUETAS LTDA          </t>
  </si>
  <si>
    <t>35220501733454000487550030000188171733263766</t>
  </si>
  <si>
    <t xml:space="preserve">EMBALAGEM                          </t>
  </si>
  <si>
    <t>N/I</t>
  </si>
  <si>
    <t>COSMED - ANAPOLIS II</t>
  </si>
  <si>
    <t>35220561407060000118550010000390881192988371</t>
  </si>
  <si>
    <t xml:space="preserve">FARMA EMBALAGEM                    </t>
  </si>
  <si>
    <t>35220561407060000118550010000390891118323512</t>
  </si>
  <si>
    <t>35220561407060000118550010000390901317832043</t>
  </si>
  <si>
    <t>35220561407060000118550010000390911219269180</t>
  </si>
  <si>
    <t>BEMIS DO BRASIL INDUSTRIA E COMERCI</t>
  </si>
  <si>
    <t xml:space="preserve">Trans War - Osasco  </t>
  </si>
  <si>
    <t>35220560394723002864550020001094281002413055</t>
  </si>
  <si>
    <t>35220560394723002864550020001094291002413060</t>
  </si>
  <si>
    <t>35220560394723002864550020001094301002413070</t>
  </si>
  <si>
    <t xml:space="preserve">FIRMENICH - COTIA                  </t>
  </si>
  <si>
    <t>35220561360574000165550010003650521884381709</t>
  </si>
  <si>
    <t xml:space="preserve">AROMA QUIMICO CLASSIFICADO         </t>
  </si>
  <si>
    <t>QUÍMICO CLASSIFICADO</t>
  </si>
  <si>
    <t>05/05/2022</t>
  </si>
  <si>
    <t>35220561360574000165550010003651921965227875</t>
  </si>
  <si>
    <t xml:space="preserve">AROMA QUIMICO NAO PERIGOSO         </t>
  </si>
  <si>
    <t>QUÍMICO NÃO CLASSIFICADO</t>
  </si>
  <si>
    <t>35220561360574000165550010003651931725450534</t>
  </si>
  <si>
    <t xml:space="preserve">GIVAUDAN DO BRASIL LTDA            </t>
  </si>
  <si>
    <t>35220561188488000117550100004899831569504253</t>
  </si>
  <si>
    <t xml:space="preserve">QUIMICO CLASSIFICADO (PERIGOSO)    </t>
  </si>
  <si>
    <t>/6810</t>
  </si>
  <si>
    <t xml:space="preserve">NANOVETORES                        </t>
  </si>
  <si>
    <t>42220104334187000110550010000142851000231592</t>
  </si>
  <si>
    <t>066.2022 ID0564</t>
  </si>
  <si>
    <t>19/01/2022</t>
  </si>
  <si>
    <t>02/02/2022</t>
  </si>
  <si>
    <t>01/02/2022 20:50:00</t>
  </si>
  <si>
    <t>09/02/2022 15:30</t>
  </si>
  <si>
    <t>CONTROLE DE DESCARGA - GRUPO BRAINFARMA</t>
  </si>
  <si>
    <t>Data</t>
  </si>
  <si>
    <t>Mês</t>
  </si>
  <si>
    <t>Motorista</t>
  </si>
  <si>
    <t>Veículo</t>
  </si>
  <si>
    <t>Carreta</t>
  </si>
  <si>
    <t>Tipo de Veículo</t>
  </si>
  <si>
    <t>Faturamento</t>
  </si>
  <si>
    <t>Peso</t>
  </si>
  <si>
    <t>Custo do Veículo</t>
  </si>
  <si>
    <t>Tipo Contratação</t>
  </si>
  <si>
    <t>Empresa</t>
  </si>
  <si>
    <t>Valor Descarga</t>
  </si>
  <si>
    <t>Manobra/ Transbordo</t>
  </si>
  <si>
    <t>Data de Cobrança</t>
  </si>
  <si>
    <t>Mês2</t>
  </si>
  <si>
    <t>Agregado</t>
  </si>
  <si>
    <t>Cálculo Horas Paradas - 2019 - Grupo BRAINFARMA</t>
  </si>
  <si>
    <t>ACORDO:</t>
  </si>
  <si>
    <t>TOTAL:</t>
  </si>
  <si>
    <t>ACORDO P/ AGREGADO:</t>
  </si>
  <si>
    <t>R$ 36,00 a hora isento 24h</t>
  </si>
  <si>
    <t>R$ 12,50 a hora isento 24h</t>
  </si>
  <si>
    <t>Placa Cavalo</t>
  </si>
  <si>
    <t>Placa Carreta</t>
  </si>
  <si>
    <t>Destino</t>
  </si>
  <si>
    <t>Data Agendamento</t>
  </si>
  <si>
    <t>Data Apresentação</t>
  </si>
  <si>
    <t>Data Apresentação Considerada (Se chegada antes da agenda)</t>
  </si>
  <si>
    <t>Status Descarregamento</t>
  </si>
  <si>
    <t>Data Saída (Previsão)</t>
  </si>
  <si>
    <t>Total Dias</t>
  </si>
  <si>
    <t>Total Dias Considerado</t>
  </si>
  <si>
    <t>Valor Diária (24h)</t>
  </si>
  <si>
    <t>Total Complemento sem ICMS</t>
  </si>
  <si>
    <t>Total Complemento com ICMS</t>
  </si>
  <si>
    <t>Status Autorização Cobrança</t>
  </si>
  <si>
    <t>Cte Complemento</t>
  </si>
  <si>
    <t>Fatura</t>
  </si>
  <si>
    <t>Vencimento</t>
  </si>
  <si>
    <t>Status Financeiro</t>
  </si>
  <si>
    <t>Status Atualizado</t>
  </si>
  <si>
    <t>RETORNO BRAINFARMA</t>
  </si>
  <si>
    <t>COMENTÁRIOS TRANS WAR</t>
  </si>
  <si>
    <t>Prazo Entrega</t>
  </si>
  <si>
    <t>AGREGADO</t>
  </si>
  <si>
    <t>VALOR P/ AGREGADO</t>
  </si>
  <si>
    <t>LIBERADO</t>
  </si>
  <si>
    <t>DATA PAGAMENTO TW</t>
  </si>
</sst>
</file>

<file path=xl/styles.xml><?xml version="1.0" encoding="utf-8"?>
<styleSheet xmlns="http://schemas.openxmlformats.org/spreadsheetml/2006/main" xml:space="preserve">
  <numFmts count="4">
    <numFmt numFmtId="164" formatCode="#,###"/>
    <numFmt numFmtId="165" formatCode="dd/mm/yyyy"/>
    <numFmt numFmtId="166" formatCode="d/m/yy h:mm"/>
    <numFmt numFmtId="167" formatCode="R$  #,##0.00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20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6">
    <border/>
    <border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</border>
    <border>
      <right style="thin">
        <color rgb="000000"/>
      </right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a4a4a4"/>
      </left>
      <top style="thin">
        <color rgb="000000"/>
      </top>
    </border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3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4" fillId="2" borderId="2" applyFont="0" applyNumberFormat="1" applyFill="1" applyBorder="1" applyAlignment="0">
      <alignment horizontal="general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165" fillId="2" borderId="2" applyFont="0" applyNumberFormat="1" applyFill="1" applyBorder="1" applyAlignment="1">
      <alignment horizontal="center" vertical="bottom" textRotation="0" wrapText="false" shrinkToFit="false"/>
    </xf>
    <xf xfId="0" fontId="0" numFmtId="2" fillId="2" borderId="2" applyFont="0" applyNumberFormat="1" applyFill="1" applyBorder="1" applyAlignment="1">
      <alignment horizontal="center" vertical="bottom" textRotation="0" wrapText="false" shrinkToFit="false"/>
    </xf>
    <xf xfId="0" fontId="0" numFmtId="166" fillId="2" borderId="2" applyFont="0" applyNumberFormat="1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4" fillId="3" borderId="2" applyFont="0" applyNumberFormat="1" applyFill="1" applyBorder="1" applyAlignment="0">
      <alignment horizontal="general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165" fillId="3" borderId="2" applyFont="0" applyNumberFormat="1" applyFill="1" applyBorder="1" applyAlignment="1">
      <alignment horizontal="center" vertical="bottom" textRotation="0" wrapText="false" shrinkToFit="false"/>
    </xf>
    <xf xfId="0" fontId="0" numFmtId="2" fillId="3" borderId="2" applyFont="0" applyNumberFormat="1" applyFill="1" applyBorder="1" applyAlignment="1">
      <alignment horizontal="center" vertical="bottom" textRotation="0" wrapText="false" shrinkToFit="false"/>
    </xf>
    <xf xfId="0" fontId="0" numFmtId="166" fillId="3" borderId="2" applyFont="0" applyNumberFormat="1" applyFill="1" applyBorder="1" applyAlignment="1">
      <alignment horizontal="center" vertical="bottom" textRotation="0" wrapText="false" shrinkToFit="false"/>
    </xf>
    <xf xfId="0" fontId="0" numFmtId="0" fillId="3" borderId="3" applyFont="0" applyNumberFormat="0" applyFill="1" applyBorder="1" applyAlignment="1">
      <alignment horizontal="center" vertical="bottom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1" numFmtId="0" fillId="0" borderId="8" applyFont="1" applyNumberFormat="0" applyFill="0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3" numFmtId="0" fillId="0" borderId="4" applyFont="1" applyNumberFormat="0" applyFill="0" applyBorder="1" applyAlignment="1">
      <alignment horizontal="center" vertical="center" textRotation="0" wrapText="true" shrinkToFit="false"/>
    </xf>
    <xf xfId="0" fontId="3" numFmtId="0" fillId="0" borderId="10" applyFont="1" applyNumberFormat="0" applyFill="0" applyBorder="1" applyAlignment="1">
      <alignment horizontal="center" vertical="center" textRotation="0" wrapText="true" shrinkToFit="false"/>
    </xf>
    <xf xfId="0" fontId="2" numFmtId="0" fillId="4" borderId="11" applyFont="1" applyNumberFormat="0" applyFill="1" applyBorder="1" applyAlignment="1">
      <alignment horizontal="center" vertical="center" textRotation="0" wrapText="true" shrinkToFit="false"/>
    </xf>
    <xf xfId="0" fontId="3" numFmtId="0" fillId="0" borderId="6" applyFont="1" applyNumberFormat="0" applyFill="0" applyBorder="1" applyAlignment="1">
      <alignment horizontal="center" vertical="center" textRotation="0" wrapText="true" shrinkToFit="false"/>
    </xf>
    <xf xfId="0" fontId="3" numFmtId="0" fillId="0" borderId="12" applyFont="1" applyNumberFormat="0" applyFill="0" applyBorder="1" applyAlignment="1">
      <alignment horizontal="center" vertical="center" textRotation="0" wrapText="true" shrinkToFit="false"/>
    </xf>
    <xf xfId="0" fontId="2" numFmtId="0" fillId="4" borderId="13" applyFont="1" applyNumberFormat="0" applyFill="1" applyBorder="1" applyAlignment="1">
      <alignment horizontal="center" vertical="center" textRotation="0" wrapText="true" shrinkToFit="false"/>
    </xf>
    <xf xfId="0" fontId="3" numFmtId="167" fillId="0" borderId="12" applyFont="1" applyNumberFormat="1" applyFill="0" applyBorder="1" applyAlignment="1">
      <alignment horizontal="center" vertical="center" textRotation="0" wrapText="true" shrinkToFit="false"/>
    </xf>
    <xf xfId="0" fontId="3" numFmtId="0" fillId="0" borderId="8" applyFont="1" applyNumberFormat="0" applyFill="0" applyBorder="1" applyAlignment="1">
      <alignment horizontal="center" vertical="center" textRotation="0" wrapText="true" shrinkToFit="false"/>
    </xf>
    <xf xfId="0" fontId="3" numFmtId="0" fillId="0" borderId="14" applyFont="1" applyNumberFormat="0" applyFill="0" applyBorder="1" applyAlignment="1">
      <alignment horizontal="center" vertical="center" textRotation="0" wrapText="true" shrinkToFit="false"/>
    </xf>
    <xf xfId="0" fontId="2" numFmtId="0" fillId="4" borderId="15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8"/>
  <sheetViews>
    <sheetView tabSelected="0" workbookViewId="0" showGridLines="true" showRowColHeaders="1">
      <selection activeCell="A1" sqref="A1:AN2"/>
    </sheetView>
  </sheetViews>
  <sheetFormatPr defaultRowHeight="14.4" outlineLevelRow="0" outlineLevelCol="0"/>
  <cols>
    <col min="1" max="1" width="11" customWidth="true" style="0"/>
    <col min="2" max="2" width="9" customWidth="true" style="0"/>
    <col min="3" max="3" width="10" customWidth="true" style="0"/>
    <col min="4" max="4" width="11" customWidth="true" style="0"/>
    <col min="5" max="5" width="7" customWidth="true" style="0"/>
    <col min="6" max="6" width="40" customWidth="true" style="0"/>
    <col min="7" max="7" width="12" customWidth="true" style="0"/>
    <col min="8" max="8" width="10" customWidth="true" style="0"/>
    <col min="9" max="9" width="15" customWidth="true" style="0"/>
    <col min="10" max="10" width="8" customWidth="true" style="0"/>
    <col min="11" max="11" width="10" customWidth="true" style="0"/>
    <col min="12" max="12" width="20" customWidth="true" style="0"/>
    <col min="13" max="13" width="18" customWidth="true" style="0"/>
    <col min="14" max="14" width="45" customWidth="true" style="0"/>
    <col min="15" max="15" width="10" customWidth="true" style="0"/>
    <col min="16" max="16" width="15" customWidth="true" style="0"/>
    <col min="17" max="17" width="35" customWidth="true" style="0"/>
    <col min="18" max="18" width="25" customWidth="true" style="0"/>
    <col min="19" max="19" width="40" customWidth="true" style="0"/>
    <col min="20" max="20" width="20" customWidth="true" style="0"/>
    <col min="21" max="21" width="12" customWidth="true" style="0"/>
    <col min="22" max="22" width="12" customWidth="true" style="0"/>
    <col min="23" max="23" width="33" customWidth="true" style="0"/>
    <col min="24" max="24" width="25" customWidth="true" style="0"/>
    <col min="25" max="25" width="10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3" customWidth="true" style="0"/>
    <col min="31" max="31" width="12" customWidth="true" style="0"/>
    <col min="32" max="32" width="17" customWidth="true" style="0"/>
    <col min="33" max="33" width="17" customWidth="true" style="0"/>
    <col min="34" max="34" width="12" customWidth="true" style="0"/>
    <col min="35" max="35" width="20" customWidth="true" style="0"/>
    <col min="36" max="36" width="7" customWidth="true" style="0"/>
    <col min="37" max="37" width="10" customWidth="true" style="0"/>
    <col min="38" max="38" width="10" customWidth="true" style="0"/>
    <col min="39" max="39" width="12" customWidth="true" style="0"/>
    <col min="40" max="40" width="15" customWidth="true" style="0"/>
  </cols>
  <sheetData>
    <row r="1" spans="1:40">
      <c r="A1" s="21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5"/>
    </row>
    <row r="2" spans="1:40" customHeight="1" ht="66">
      <c r="A2" s="22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M2" s="24" t="s">
        <v>13</v>
      </c>
      <c r="N2" s="24" t="s">
        <v>14</v>
      </c>
      <c r="O2" s="24" t="s">
        <v>15</v>
      </c>
      <c r="P2" s="24" t="s">
        <v>16</v>
      </c>
      <c r="Q2" s="24" t="s">
        <v>17</v>
      </c>
      <c r="R2" s="24" t="s">
        <v>18</v>
      </c>
      <c r="S2" s="24" t="s">
        <v>19</v>
      </c>
      <c r="T2" s="24" t="s">
        <v>20</v>
      </c>
      <c r="U2" s="24" t="s">
        <v>21</v>
      </c>
      <c r="V2" s="24" t="s">
        <v>22</v>
      </c>
      <c r="W2" s="24" t="s">
        <v>23</v>
      </c>
      <c r="X2" s="24" t="s">
        <v>24</v>
      </c>
      <c r="Y2" s="24" t="s">
        <v>25</v>
      </c>
      <c r="Z2" s="24" t="s">
        <v>26</v>
      </c>
      <c r="AA2" s="24" t="s">
        <v>27</v>
      </c>
      <c r="AB2" s="24" t="s">
        <v>28</v>
      </c>
      <c r="AC2" s="24" t="s">
        <v>29</v>
      </c>
      <c r="AD2" s="24" t="s">
        <v>30</v>
      </c>
      <c r="AE2" s="24" t="s">
        <v>31</v>
      </c>
      <c r="AF2" s="24" t="s">
        <v>32</v>
      </c>
      <c r="AG2" s="24" t="s">
        <v>33</v>
      </c>
      <c r="AH2" s="24" t="s">
        <v>34</v>
      </c>
      <c r="AI2" s="24" t="s">
        <v>35</v>
      </c>
      <c r="AJ2" s="24" t="s">
        <v>36</v>
      </c>
      <c r="AK2" s="24" t="s">
        <v>37</v>
      </c>
      <c r="AL2" s="24" t="s">
        <v>38</v>
      </c>
      <c r="AM2" s="24" t="s">
        <v>39</v>
      </c>
      <c r="AN2" s="26" t="s">
        <v>40</v>
      </c>
    </row>
    <row r="3" spans="1:40">
      <c r="A3" s="1" t="s">
        <v>41</v>
      </c>
      <c r="B3" s="2" t="s">
        <v>42</v>
      </c>
      <c r="C3" s="2" t="s">
        <v>43</v>
      </c>
      <c r="D3" s="2"/>
      <c r="E3" s="2">
        <v>6903</v>
      </c>
      <c r="F3" s="3" t="s">
        <v>44</v>
      </c>
      <c r="G3" s="3"/>
      <c r="H3" s="3">
        <v>24824</v>
      </c>
      <c r="I3" s="3"/>
      <c r="J3" s="3">
        <v>211</v>
      </c>
      <c r="K3" s="3">
        <v>211</v>
      </c>
      <c r="L3" s="3" t="s">
        <v>45</v>
      </c>
      <c r="M3" s="3" t="s">
        <v>46</v>
      </c>
      <c r="N3" s="3" t="s">
        <v>47</v>
      </c>
      <c r="O3" s="4">
        <v>0.0</v>
      </c>
      <c r="P3" s="5">
        <v>14009.77</v>
      </c>
      <c r="Q3" s="3" t="s">
        <v>48</v>
      </c>
      <c r="R3" s="3" t="s">
        <v>49</v>
      </c>
      <c r="S3" s="3" t="s">
        <v>50</v>
      </c>
      <c r="T3" s="3" t="s">
        <v>51</v>
      </c>
      <c r="U3" s="2"/>
      <c r="V3" s="2"/>
      <c r="W3" s="6" t="str">
        <f>if(AB3&lt;&gt;"",AB3,if(X3&lt;&gt;"",X3,if(V3="","AGUARDANDO AR/CONSOLIDAÇÃO",if(V3&gt;0,"AGUARDANDO CONSOLIDAÇÃO","AGUARDANDO AR"))))</f>
        <v>09/05/2022</v>
      </c>
      <c r="X3" s="3">
        <v>470.2022</v>
      </c>
      <c r="Y3" s="2" t="s">
        <v>52</v>
      </c>
      <c r="Z3" s="7"/>
      <c r="AA3" s="7"/>
      <c r="AB3" s="7" t="s">
        <v>53</v>
      </c>
      <c r="AC3" s="7"/>
      <c r="AD3" s="8" t="e">
        <f>if(AB3="",TODAY()-A3,AB3-A3)</f>
        <v>#VALUE!</v>
      </c>
      <c r="AE3" s="2" t="str">
        <f>if(U3="","",U3)</f>
        <v/>
      </c>
      <c r="AF3" s="9" t="s">
        <v>54</v>
      </c>
      <c r="AG3" s="9" t="s">
        <v>54</v>
      </c>
      <c r="AH3" s="8" t="str">
        <f>IFERROR(AG3-AF3,IFERROR(now()-AF3,""))</f>
        <v/>
      </c>
      <c r="AI3" s="3" t="str">
        <f>if(AG3&lt;&gt;" ","Entregue",if(AF3&lt;&gt;" ","Na porta",if(U3&lt;&gt;"","Em Transito",if(AA3&lt;&gt;"","Agendada",if(Z3&lt;&gt;"","Agenda_Solicitada",W3)))))</f>
        <v>09/05/2022</v>
      </c>
      <c r="AJ3" s="2">
        <f>MONTH(A3)</f>
        <v>5</v>
      </c>
      <c r="AK3" s="2">
        <f>if(AB3&lt;&gt;"",DAY(AB3),"")</f>
        <v>9</v>
      </c>
      <c r="AL3" s="2">
        <f>if(AB3&lt;&gt;"",MONTH(AB3),"")</f>
        <v>5</v>
      </c>
      <c r="AM3" s="2"/>
      <c r="AN3" s="10" t="str">
        <f>if(AB3&lt;&gt;"" ,if(AA3&lt;&gt;"" ,(AB3-AA3)*24,""),"")</f>
        <v/>
      </c>
    </row>
    <row r="4" spans="1:40">
      <c r="A4" s="11" t="s">
        <v>41</v>
      </c>
      <c r="B4" s="12" t="s">
        <v>42</v>
      </c>
      <c r="C4" s="12" t="s">
        <v>43</v>
      </c>
      <c r="D4" s="12"/>
      <c r="E4" s="12">
        <v>6902</v>
      </c>
      <c r="F4" s="13" t="s">
        <v>44</v>
      </c>
      <c r="G4" s="13"/>
      <c r="H4" s="13">
        <v>24825</v>
      </c>
      <c r="I4" s="13"/>
      <c r="J4" s="13">
        <v>0</v>
      </c>
      <c r="K4" s="13">
        <v>0</v>
      </c>
      <c r="L4" s="13" t="s">
        <v>45</v>
      </c>
      <c r="M4" s="13" t="s">
        <v>46</v>
      </c>
      <c r="N4" s="13" t="s">
        <v>55</v>
      </c>
      <c r="O4" s="14">
        <v>24.5</v>
      </c>
      <c r="P4" s="15">
        <v>28980.29</v>
      </c>
      <c r="Q4" s="13" t="s">
        <v>48</v>
      </c>
      <c r="R4" s="13" t="s">
        <v>49</v>
      </c>
      <c r="S4" s="13" t="s">
        <v>50</v>
      </c>
      <c r="T4" s="13" t="s">
        <v>51</v>
      </c>
      <c r="U4" s="12"/>
      <c r="V4" s="12"/>
      <c r="W4" s="16" t="str">
        <f>if(AB4&lt;&gt;"",AB4,if(X4&lt;&gt;"",X4,if(V4="","AGUARDANDO AR/CONSOLIDAÇÃO",if(V4&gt;0,"AGUARDANDO CONSOLIDAÇÃO","AGUARDANDO AR"))))</f>
        <v>09/05/2022</v>
      </c>
      <c r="X4" s="13">
        <v>470.2022</v>
      </c>
      <c r="Y4" s="12" t="s">
        <v>52</v>
      </c>
      <c r="Z4" s="17"/>
      <c r="AA4" s="17"/>
      <c r="AB4" s="17" t="s">
        <v>53</v>
      </c>
      <c r="AC4" s="17"/>
      <c r="AD4" s="18" t="e">
        <f>if(AB4="",TODAY()-A4,AB4-A4)</f>
        <v>#VALUE!</v>
      </c>
      <c r="AE4" s="12" t="str">
        <f>if(U4="","",U4)</f>
        <v/>
      </c>
      <c r="AF4" s="19" t="s">
        <v>54</v>
      </c>
      <c r="AG4" s="19" t="s">
        <v>54</v>
      </c>
      <c r="AH4" s="18" t="str">
        <f>IFERROR(AG4-AF4,IFERROR(now()-AF4,""))</f>
        <v/>
      </c>
      <c r="AI4" s="13" t="str">
        <f>if(AG4&lt;&gt;" ","Entregue",if(AF4&lt;&gt;" ","Na porta",if(U4&lt;&gt;"","Em Transito",if(AA4&lt;&gt;"","Agendada",if(Z4&lt;&gt;"","Agenda_Solicitada",W4)))))</f>
        <v>09/05/2022</v>
      </c>
      <c r="AJ4" s="12">
        <f>MONTH(A4)</f>
        <v>5</v>
      </c>
      <c r="AK4" s="12">
        <f>if(AB4&lt;&gt;"",DAY(AB4),"")</f>
        <v>9</v>
      </c>
      <c r="AL4" s="12">
        <f>if(AB4&lt;&gt;"",MONTH(AB4),"")</f>
        <v>5</v>
      </c>
      <c r="AM4" s="12"/>
      <c r="AN4" s="20" t="str">
        <f>if(AB4&lt;&gt;"" ,if(AA4&lt;&gt;"" ,(AB4-AA4)*24,""),"")</f>
        <v/>
      </c>
    </row>
    <row r="5" spans="1:40">
      <c r="A5" s="1" t="s">
        <v>41</v>
      </c>
      <c r="B5" s="2" t="s">
        <v>42</v>
      </c>
      <c r="C5" s="2" t="s">
        <v>43</v>
      </c>
      <c r="D5" s="2"/>
      <c r="E5" s="2">
        <v>6903</v>
      </c>
      <c r="F5" s="3" t="s">
        <v>44</v>
      </c>
      <c r="G5" s="3"/>
      <c r="H5" s="3">
        <v>24826</v>
      </c>
      <c r="I5" s="3"/>
      <c r="J5" s="3">
        <v>4</v>
      </c>
      <c r="K5" s="3">
        <v>4</v>
      </c>
      <c r="L5" s="3" t="s">
        <v>45</v>
      </c>
      <c r="M5" s="3" t="s">
        <v>46</v>
      </c>
      <c r="N5" s="3" t="s">
        <v>56</v>
      </c>
      <c r="O5" s="4">
        <v>252.08</v>
      </c>
      <c r="P5" s="5">
        <v>559.07</v>
      </c>
      <c r="Q5" s="3" t="s">
        <v>48</v>
      </c>
      <c r="R5" s="3" t="s">
        <v>49</v>
      </c>
      <c r="S5" s="3" t="s">
        <v>50</v>
      </c>
      <c r="T5" s="3" t="s">
        <v>51</v>
      </c>
      <c r="U5" s="2"/>
      <c r="V5" s="2"/>
      <c r="W5" s="6" t="str">
        <f>if(AB5&lt;&gt;"",AB5,if(X5&lt;&gt;"",X5,if(V5="","AGUARDANDO AR/CONSOLIDAÇÃO",if(V5&gt;0,"AGUARDANDO CONSOLIDAÇÃO","AGUARDANDO AR"))))</f>
        <v>09/05/2022</v>
      </c>
      <c r="X5" s="3">
        <v>470.2022</v>
      </c>
      <c r="Y5" s="2" t="s">
        <v>52</v>
      </c>
      <c r="Z5" s="7"/>
      <c r="AA5" s="7"/>
      <c r="AB5" s="7" t="s">
        <v>53</v>
      </c>
      <c r="AC5" s="7"/>
      <c r="AD5" s="8" t="e">
        <f>if(AB5="",TODAY()-A5,AB5-A5)</f>
        <v>#VALUE!</v>
      </c>
      <c r="AE5" s="2" t="str">
        <f>if(U5="","",U5)</f>
        <v/>
      </c>
      <c r="AF5" s="9" t="s">
        <v>54</v>
      </c>
      <c r="AG5" s="9" t="s">
        <v>54</v>
      </c>
      <c r="AH5" s="8" t="str">
        <f>IFERROR(AG5-AF5,IFERROR(now()-AF5,""))</f>
        <v/>
      </c>
      <c r="AI5" s="3" t="str">
        <f>if(AG5&lt;&gt;" ","Entregue",if(AF5&lt;&gt;" ","Na porta",if(U5&lt;&gt;"","Em Transito",if(AA5&lt;&gt;"","Agendada",if(Z5&lt;&gt;"","Agenda_Solicitada",W5)))))</f>
        <v>09/05/2022</v>
      </c>
      <c r="AJ5" s="2">
        <f>MONTH(A5)</f>
        <v>5</v>
      </c>
      <c r="AK5" s="2">
        <f>if(AB5&lt;&gt;"",DAY(AB5),"")</f>
        <v>9</v>
      </c>
      <c r="AL5" s="2">
        <f>if(AB5&lt;&gt;"",MONTH(AB5),"")</f>
        <v>5</v>
      </c>
      <c r="AM5" s="2"/>
      <c r="AN5" s="10" t="str">
        <f>if(AB5&lt;&gt;"" ,if(AA5&lt;&gt;"" ,(AB5-AA5)*24,""),"")</f>
        <v/>
      </c>
    </row>
    <row r="6" spans="1:40">
      <c r="A6" s="11" t="s">
        <v>41</v>
      </c>
      <c r="B6" s="12" t="s">
        <v>42</v>
      </c>
      <c r="C6" s="12" t="s">
        <v>43</v>
      </c>
      <c r="D6" s="12"/>
      <c r="E6" s="12">
        <v>6124</v>
      </c>
      <c r="F6" s="13" t="s">
        <v>44</v>
      </c>
      <c r="G6" s="13"/>
      <c r="H6" s="13">
        <v>24827</v>
      </c>
      <c r="I6" s="13"/>
      <c r="J6" s="13">
        <v>218</v>
      </c>
      <c r="K6" s="13">
        <v>218</v>
      </c>
      <c r="L6" s="13" t="s">
        <v>45</v>
      </c>
      <c r="M6" s="13" t="s">
        <v>46</v>
      </c>
      <c r="N6" s="13" t="s">
        <v>57</v>
      </c>
      <c r="O6" s="14">
        <v>17.0</v>
      </c>
      <c r="P6" s="15">
        <v>14446.25</v>
      </c>
      <c r="Q6" s="13" t="s">
        <v>48</v>
      </c>
      <c r="R6" s="13" t="s">
        <v>49</v>
      </c>
      <c r="S6" s="13" t="s">
        <v>50</v>
      </c>
      <c r="T6" s="13" t="s">
        <v>51</v>
      </c>
      <c r="U6" s="12"/>
      <c r="V6" s="12"/>
      <c r="W6" s="16" t="str">
        <f>if(AB6&lt;&gt;"",AB6,if(X6&lt;&gt;"",X6,if(V6="","AGUARDANDO AR/CONSOLIDAÇÃO",if(V6&gt;0,"AGUARDANDO CONSOLIDAÇÃO","AGUARDANDO AR"))))</f>
        <v>09/05/2022</v>
      </c>
      <c r="X6" s="13">
        <v>470.2022</v>
      </c>
      <c r="Y6" s="12" t="s">
        <v>52</v>
      </c>
      <c r="Z6" s="17"/>
      <c r="AA6" s="17"/>
      <c r="AB6" s="17" t="s">
        <v>53</v>
      </c>
      <c r="AC6" s="17"/>
      <c r="AD6" s="18" t="e">
        <f>if(AB6="",TODAY()-A6,AB6-A6)</f>
        <v>#VALUE!</v>
      </c>
      <c r="AE6" s="12" t="str">
        <f>if(U6="","",U6)</f>
        <v/>
      </c>
      <c r="AF6" s="19" t="s">
        <v>54</v>
      </c>
      <c r="AG6" s="19" t="s">
        <v>54</v>
      </c>
      <c r="AH6" s="18" t="str">
        <f>IFERROR(AG6-AF6,IFERROR(now()-AF6,""))</f>
        <v/>
      </c>
      <c r="AI6" s="13" t="str">
        <f>if(AG6&lt;&gt;" ","Entregue",if(AF6&lt;&gt;" ","Na porta",if(U6&lt;&gt;"","Em Transito",if(AA6&lt;&gt;"","Agendada",if(Z6&lt;&gt;"","Agenda_Solicitada",W6)))))</f>
        <v>09/05/2022</v>
      </c>
      <c r="AJ6" s="12">
        <f>MONTH(A6)</f>
        <v>5</v>
      </c>
      <c r="AK6" s="12">
        <f>if(AB6&lt;&gt;"",DAY(AB6),"")</f>
        <v>9</v>
      </c>
      <c r="AL6" s="12">
        <f>if(AB6&lt;&gt;"",MONTH(AB6),"")</f>
        <v>5</v>
      </c>
      <c r="AM6" s="12"/>
      <c r="AN6" s="20" t="str">
        <f>if(AB6&lt;&gt;"" ,if(AA6&lt;&gt;"" ,(AB6-AA6)*24,""),"")</f>
        <v/>
      </c>
    </row>
    <row r="7" spans="1:40">
      <c r="A7" s="1" t="s">
        <v>41</v>
      </c>
      <c r="B7" s="2" t="s">
        <v>42</v>
      </c>
      <c r="C7" s="2" t="s">
        <v>43</v>
      </c>
      <c r="D7" s="2"/>
      <c r="E7" s="2">
        <v>6902</v>
      </c>
      <c r="F7" s="3" t="s">
        <v>44</v>
      </c>
      <c r="G7" s="3"/>
      <c r="H7" s="3">
        <v>24828</v>
      </c>
      <c r="I7" s="3"/>
      <c r="J7" s="3">
        <v>0</v>
      </c>
      <c r="K7" s="3">
        <v>0</v>
      </c>
      <c r="L7" s="3" t="s">
        <v>45</v>
      </c>
      <c r="M7" s="3" t="s">
        <v>46</v>
      </c>
      <c r="N7" s="3" t="s">
        <v>58</v>
      </c>
      <c r="O7" s="4">
        <v>0.0</v>
      </c>
      <c r="P7" s="5">
        <v>29559.83</v>
      </c>
      <c r="Q7" s="3" t="s">
        <v>48</v>
      </c>
      <c r="R7" s="3" t="s">
        <v>49</v>
      </c>
      <c r="S7" s="3" t="s">
        <v>50</v>
      </c>
      <c r="T7" s="3" t="s">
        <v>51</v>
      </c>
      <c r="U7" s="2"/>
      <c r="V7" s="2"/>
      <c r="W7" s="6" t="str">
        <f>if(AB7&lt;&gt;"",AB7,if(X7&lt;&gt;"",X7,if(V7="","AGUARDANDO AR/CONSOLIDAÇÃO",if(V7&gt;0,"AGUARDANDO CONSOLIDAÇÃO","AGUARDANDO AR"))))</f>
        <v>09/05/2022</v>
      </c>
      <c r="X7" s="3">
        <v>470.2022</v>
      </c>
      <c r="Y7" s="2" t="s">
        <v>52</v>
      </c>
      <c r="Z7" s="7"/>
      <c r="AA7" s="7"/>
      <c r="AB7" s="7" t="s">
        <v>53</v>
      </c>
      <c r="AC7" s="7"/>
      <c r="AD7" s="8" t="e">
        <f>if(AB7="",TODAY()-A7,AB7-A7)</f>
        <v>#VALUE!</v>
      </c>
      <c r="AE7" s="2" t="str">
        <f>if(U7="","",U7)</f>
        <v/>
      </c>
      <c r="AF7" s="9" t="s">
        <v>54</v>
      </c>
      <c r="AG7" s="9" t="s">
        <v>54</v>
      </c>
      <c r="AH7" s="8" t="str">
        <f>IFERROR(AG7-AF7,IFERROR(now()-AF7,""))</f>
        <v/>
      </c>
      <c r="AI7" s="3" t="str">
        <f>if(AG7&lt;&gt;" ","Entregue",if(AF7&lt;&gt;" ","Na porta",if(U7&lt;&gt;"","Em Transito",if(AA7&lt;&gt;"","Agendada",if(Z7&lt;&gt;"","Agenda_Solicitada",W7)))))</f>
        <v>09/05/2022</v>
      </c>
      <c r="AJ7" s="2">
        <f>MONTH(A7)</f>
        <v>5</v>
      </c>
      <c r="AK7" s="2">
        <f>if(AB7&lt;&gt;"",DAY(AB7),"")</f>
        <v>9</v>
      </c>
      <c r="AL7" s="2">
        <f>if(AB7&lt;&gt;"",MONTH(AB7),"")</f>
        <v>5</v>
      </c>
      <c r="AM7" s="2"/>
      <c r="AN7" s="10" t="str">
        <f>if(AB7&lt;&gt;"" ,if(AA7&lt;&gt;"" ,(AB7-AA7)*24,""),"")</f>
        <v/>
      </c>
    </row>
    <row r="8" spans="1:40">
      <c r="A8" s="11" t="s">
        <v>41</v>
      </c>
      <c r="B8" s="12" t="s">
        <v>42</v>
      </c>
      <c r="C8" s="12" t="s">
        <v>43</v>
      </c>
      <c r="D8" s="12"/>
      <c r="E8" s="12">
        <v>6124</v>
      </c>
      <c r="F8" s="13" t="s">
        <v>44</v>
      </c>
      <c r="G8" s="13"/>
      <c r="H8" s="13">
        <v>24829</v>
      </c>
      <c r="I8" s="13"/>
      <c r="J8" s="13">
        <v>3</v>
      </c>
      <c r="K8" s="13">
        <v>3</v>
      </c>
      <c r="L8" s="13" t="s">
        <v>45</v>
      </c>
      <c r="M8" s="13" t="s">
        <v>46</v>
      </c>
      <c r="N8" s="13" t="s">
        <v>59</v>
      </c>
      <c r="O8" s="14">
        <v>347.7</v>
      </c>
      <c r="P8" s="15">
        <v>532.08</v>
      </c>
      <c r="Q8" s="13" t="s">
        <v>48</v>
      </c>
      <c r="R8" s="13" t="s">
        <v>49</v>
      </c>
      <c r="S8" s="13" t="s">
        <v>50</v>
      </c>
      <c r="T8" s="13" t="s">
        <v>51</v>
      </c>
      <c r="U8" s="12"/>
      <c r="V8" s="12"/>
      <c r="W8" s="16" t="str">
        <f>if(AB8&lt;&gt;"",AB8,if(X8&lt;&gt;"",X8,if(V8="","AGUARDANDO AR/CONSOLIDAÇÃO",if(V8&gt;0,"AGUARDANDO CONSOLIDAÇÃO","AGUARDANDO AR"))))</f>
        <v>09/05/2022</v>
      </c>
      <c r="X8" s="13">
        <v>470.2022</v>
      </c>
      <c r="Y8" s="12" t="s">
        <v>52</v>
      </c>
      <c r="Z8" s="17"/>
      <c r="AA8" s="17"/>
      <c r="AB8" s="17" t="s">
        <v>53</v>
      </c>
      <c r="AC8" s="17"/>
      <c r="AD8" s="18" t="e">
        <f>if(AB8="",TODAY()-A8,AB8-A8)</f>
        <v>#VALUE!</v>
      </c>
      <c r="AE8" s="12" t="str">
        <f>if(U8="","",U8)</f>
        <v/>
      </c>
      <c r="AF8" s="19" t="s">
        <v>54</v>
      </c>
      <c r="AG8" s="19" t="s">
        <v>54</v>
      </c>
      <c r="AH8" s="18" t="str">
        <f>IFERROR(AG8-AF8,IFERROR(now()-AF8,""))</f>
        <v/>
      </c>
      <c r="AI8" s="13" t="str">
        <f>if(AG8&lt;&gt;" ","Entregue",if(AF8&lt;&gt;" ","Na porta",if(U8&lt;&gt;"","Em Transito",if(AA8&lt;&gt;"","Agendada",if(Z8&lt;&gt;"","Agenda_Solicitada",W8)))))</f>
        <v>09/05/2022</v>
      </c>
      <c r="AJ8" s="12">
        <f>MONTH(A8)</f>
        <v>5</v>
      </c>
      <c r="AK8" s="12">
        <f>if(AB8&lt;&gt;"",DAY(AB8),"")</f>
        <v>9</v>
      </c>
      <c r="AL8" s="12">
        <f>if(AB8&lt;&gt;"",MONTH(AB8),"")</f>
        <v>5</v>
      </c>
      <c r="AM8" s="12"/>
      <c r="AN8" s="20" t="str">
        <f>if(AB8&lt;&gt;"" ,if(AA8&lt;&gt;"" ,(AB8-AA8)*24,""),"")</f>
        <v/>
      </c>
    </row>
    <row r="9" spans="1:40">
      <c r="A9" s="1" t="s">
        <v>41</v>
      </c>
      <c r="B9" s="2" t="s">
        <v>42</v>
      </c>
      <c r="C9" s="2" t="s">
        <v>43</v>
      </c>
      <c r="D9" s="2"/>
      <c r="E9" s="2">
        <v>6124</v>
      </c>
      <c r="F9" s="3" t="s">
        <v>44</v>
      </c>
      <c r="G9" s="3"/>
      <c r="H9" s="3">
        <v>24831</v>
      </c>
      <c r="I9" s="3"/>
      <c r="J9" s="3">
        <v>223</v>
      </c>
      <c r="K9" s="3">
        <v>223</v>
      </c>
      <c r="L9" s="3" t="s">
        <v>45</v>
      </c>
      <c r="M9" s="3" t="s">
        <v>46</v>
      </c>
      <c r="N9" s="3" t="s">
        <v>60</v>
      </c>
      <c r="O9" s="4">
        <v>360.44</v>
      </c>
      <c r="P9" s="5">
        <v>14785.96</v>
      </c>
      <c r="Q9" s="3" t="s">
        <v>48</v>
      </c>
      <c r="R9" s="3" t="s">
        <v>49</v>
      </c>
      <c r="S9" s="3" t="s">
        <v>50</v>
      </c>
      <c r="T9" s="3" t="s">
        <v>51</v>
      </c>
      <c r="U9" s="2"/>
      <c r="V9" s="2"/>
      <c r="W9" s="6" t="str">
        <f>if(AB9&lt;&gt;"",AB9,if(X9&lt;&gt;"",X9,if(V9="","AGUARDANDO AR/CONSOLIDAÇÃO",if(V9&gt;0,"AGUARDANDO CONSOLIDAÇÃO","AGUARDANDO AR"))))</f>
        <v>09/05/2022</v>
      </c>
      <c r="X9" s="3">
        <v>470.2022</v>
      </c>
      <c r="Y9" s="2" t="s">
        <v>52</v>
      </c>
      <c r="Z9" s="7"/>
      <c r="AA9" s="7"/>
      <c r="AB9" s="7" t="s">
        <v>53</v>
      </c>
      <c r="AC9" s="7"/>
      <c r="AD9" s="8" t="e">
        <f>if(AB9="",TODAY()-A9,AB9-A9)</f>
        <v>#VALUE!</v>
      </c>
      <c r="AE9" s="2" t="str">
        <f>if(U9="","",U9)</f>
        <v/>
      </c>
      <c r="AF9" s="9" t="s">
        <v>54</v>
      </c>
      <c r="AG9" s="9" t="s">
        <v>54</v>
      </c>
      <c r="AH9" s="8" t="str">
        <f>IFERROR(AG9-AF9,IFERROR(now()-AF9,""))</f>
        <v/>
      </c>
      <c r="AI9" s="3" t="str">
        <f>if(AG9&lt;&gt;" ","Entregue",if(AF9&lt;&gt;" ","Na porta",if(U9&lt;&gt;"","Em Transito",if(AA9&lt;&gt;"","Agendada",if(Z9&lt;&gt;"","Agenda_Solicitada",W9)))))</f>
        <v>09/05/2022</v>
      </c>
      <c r="AJ9" s="2">
        <f>MONTH(A9)</f>
        <v>5</v>
      </c>
      <c r="AK9" s="2">
        <f>if(AB9&lt;&gt;"",DAY(AB9),"")</f>
        <v>9</v>
      </c>
      <c r="AL9" s="2">
        <f>if(AB9&lt;&gt;"",MONTH(AB9),"")</f>
        <v>5</v>
      </c>
      <c r="AM9" s="2"/>
      <c r="AN9" s="10" t="str">
        <f>if(AB9&lt;&gt;"" ,if(AA9&lt;&gt;"" ,(AB9-AA9)*24,""),"")</f>
        <v/>
      </c>
    </row>
    <row r="10" spans="1:40">
      <c r="A10" s="11" t="s">
        <v>41</v>
      </c>
      <c r="B10" s="12" t="s">
        <v>42</v>
      </c>
      <c r="C10" s="12" t="s">
        <v>43</v>
      </c>
      <c r="D10" s="12"/>
      <c r="E10" s="12">
        <v>6902</v>
      </c>
      <c r="F10" s="13" t="s">
        <v>44</v>
      </c>
      <c r="G10" s="13"/>
      <c r="H10" s="13">
        <v>24832</v>
      </c>
      <c r="I10" s="13"/>
      <c r="J10" s="13">
        <v>6902</v>
      </c>
      <c r="K10" s="13">
        <v>6902</v>
      </c>
      <c r="L10" s="13" t="s">
        <v>45</v>
      </c>
      <c r="M10" s="13" t="s">
        <v>46</v>
      </c>
      <c r="N10" s="13" t="s">
        <v>61</v>
      </c>
      <c r="O10" s="14">
        <v>341.95</v>
      </c>
      <c r="P10" s="15">
        <v>30322.87</v>
      </c>
      <c r="Q10" s="13" t="s">
        <v>48</v>
      </c>
      <c r="R10" s="13" t="s">
        <v>49</v>
      </c>
      <c r="S10" s="13" t="s">
        <v>50</v>
      </c>
      <c r="T10" s="13" t="s">
        <v>51</v>
      </c>
      <c r="U10" s="12"/>
      <c r="V10" s="12"/>
      <c r="W10" s="16" t="str">
        <f>if(AB10&lt;&gt;"",AB10,if(X10&lt;&gt;"",X10,if(V10="","AGUARDANDO AR/CONSOLIDAÇÃO",if(V10&gt;0,"AGUARDANDO CONSOLIDAÇÃO","AGUARDANDO AR"))))</f>
        <v>09/05/2022</v>
      </c>
      <c r="X10" s="13">
        <v>470.2022</v>
      </c>
      <c r="Y10" s="12" t="s">
        <v>52</v>
      </c>
      <c r="Z10" s="17"/>
      <c r="AA10" s="17"/>
      <c r="AB10" s="17" t="s">
        <v>53</v>
      </c>
      <c r="AC10" s="17"/>
      <c r="AD10" s="18" t="e">
        <f>if(AB10="",TODAY()-A10,AB10-A10)</f>
        <v>#VALUE!</v>
      </c>
      <c r="AE10" s="12" t="str">
        <f>if(U10="","",U10)</f>
        <v/>
      </c>
      <c r="AF10" s="19" t="s">
        <v>54</v>
      </c>
      <c r="AG10" s="19" t="s">
        <v>54</v>
      </c>
      <c r="AH10" s="18" t="str">
        <f>IFERROR(AG10-AF10,IFERROR(now()-AF10,""))</f>
        <v/>
      </c>
      <c r="AI10" s="13" t="str">
        <f>if(AG10&lt;&gt;" ","Entregue",if(AF10&lt;&gt;" ","Na porta",if(U10&lt;&gt;"","Em Transito",if(AA10&lt;&gt;"","Agendada",if(Z10&lt;&gt;"","Agenda_Solicitada",W10)))))</f>
        <v>09/05/2022</v>
      </c>
      <c r="AJ10" s="12">
        <f>MONTH(A10)</f>
        <v>5</v>
      </c>
      <c r="AK10" s="12">
        <f>if(AB10&lt;&gt;"",DAY(AB10),"")</f>
        <v>9</v>
      </c>
      <c r="AL10" s="12">
        <f>if(AB10&lt;&gt;"",MONTH(AB10),"")</f>
        <v>5</v>
      </c>
      <c r="AM10" s="12"/>
      <c r="AN10" s="20" t="str">
        <f>if(AB10&lt;&gt;"" ,if(AA10&lt;&gt;"" ,(AB10-AA10)*24,""),"")</f>
        <v/>
      </c>
    </row>
    <row r="11" spans="1:40">
      <c r="A11" s="1" t="s">
        <v>41</v>
      </c>
      <c r="B11" s="2" t="s">
        <v>42</v>
      </c>
      <c r="C11" s="2" t="s">
        <v>43</v>
      </c>
      <c r="D11" s="2"/>
      <c r="E11" s="2">
        <v>6903</v>
      </c>
      <c r="F11" s="3" t="s">
        <v>44</v>
      </c>
      <c r="G11" s="3"/>
      <c r="H11" s="3">
        <v>24833</v>
      </c>
      <c r="I11" s="3"/>
      <c r="J11" s="3">
        <v>2</v>
      </c>
      <c r="K11" s="3">
        <v>2</v>
      </c>
      <c r="L11" s="3" t="s">
        <v>45</v>
      </c>
      <c r="M11" s="3" t="s">
        <v>46</v>
      </c>
      <c r="N11" s="3" t="s">
        <v>62</v>
      </c>
      <c r="O11" s="4">
        <v>341.95</v>
      </c>
      <c r="P11" s="5">
        <v>60.82</v>
      </c>
      <c r="Q11" s="3" t="s">
        <v>48</v>
      </c>
      <c r="R11" s="3" t="s">
        <v>49</v>
      </c>
      <c r="S11" s="3" t="s">
        <v>50</v>
      </c>
      <c r="T11" s="3" t="s">
        <v>51</v>
      </c>
      <c r="U11" s="2"/>
      <c r="V11" s="2"/>
      <c r="W11" s="6" t="str">
        <f>if(AB11&lt;&gt;"",AB11,if(X11&lt;&gt;"",X11,if(V11="","AGUARDANDO AR/CONSOLIDAÇÃO",if(V11&gt;0,"AGUARDANDO CONSOLIDAÇÃO","AGUARDANDO AR"))))</f>
        <v>09/05/2022</v>
      </c>
      <c r="X11" s="3">
        <v>470.2022</v>
      </c>
      <c r="Y11" s="2" t="s">
        <v>52</v>
      </c>
      <c r="Z11" s="7"/>
      <c r="AA11" s="7"/>
      <c r="AB11" s="7" t="s">
        <v>53</v>
      </c>
      <c r="AC11" s="7"/>
      <c r="AD11" s="8" t="e">
        <f>if(AB11="",TODAY()-A11,AB11-A11)</f>
        <v>#VALUE!</v>
      </c>
      <c r="AE11" s="2" t="str">
        <f>if(U11="","",U11)</f>
        <v/>
      </c>
      <c r="AF11" s="9" t="s">
        <v>54</v>
      </c>
      <c r="AG11" s="9" t="s">
        <v>54</v>
      </c>
      <c r="AH11" s="8" t="str">
        <f>IFERROR(AG11-AF11,IFERROR(now()-AF11,""))</f>
        <v/>
      </c>
      <c r="AI11" s="3" t="str">
        <f>if(AG11&lt;&gt;" ","Entregue",if(AF11&lt;&gt;" ","Na porta",if(U11&lt;&gt;"","Em Transito",if(AA11&lt;&gt;"","Agendada",if(Z11&lt;&gt;"","Agenda_Solicitada",W11)))))</f>
        <v>09/05/2022</v>
      </c>
      <c r="AJ11" s="2">
        <f>MONTH(A11)</f>
        <v>5</v>
      </c>
      <c r="AK11" s="2">
        <f>if(AB11&lt;&gt;"",DAY(AB11),"")</f>
        <v>9</v>
      </c>
      <c r="AL11" s="2">
        <f>if(AB11&lt;&gt;"",MONTH(AB11),"")</f>
        <v>5</v>
      </c>
      <c r="AM11" s="2"/>
      <c r="AN11" s="10" t="str">
        <f>if(AB11&lt;&gt;"" ,if(AA11&lt;&gt;"" ,(AB11-AA11)*24,""),"")</f>
        <v/>
      </c>
    </row>
    <row r="12" spans="1:40">
      <c r="A12" s="11" t="s">
        <v>41</v>
      </c>
      <c r="B12" s="12" t="s">
        <v>42</v>
      </c>
      <c r="C12" s="12" t="s">
        <v>43</v>
      </c>
      <c r="D12" s="12"/>
      <c r="E12" s="12">
        <v>6903</v>
      </c>
      <c r="F12" s="13" t="s">
        <v>44</v>
      </c>
      <c r="G12" s="13"/>
      <c r="H12" s="13">
        <v>24852</v>
      </c>
      <c r="I12" s="13"/>
      <c r="J12" s="13">
        <v>216</v>
      </c>
      <c r="K12" s="13">
        <v>216</v>
      </c>
      <c r="L12" s="13" t="s">
        <v>45</v>
      </c>
      <c r="M12" s="13" t="s">
        <v>46</v>
      </c>
      <c r="N12" s="13" t="s">
        <v>63</v>
      </c>
      <c r="O12" s="14">
        <v>347.7</v>
      </c>
      <c r="P12" s="15">
        <v>14335.67</v>
      </c>
      <c r="Q12" s="13" t="s">
        <v>48</v>
      </c>
      <c r="R12" s="13" t="s">
        <v>49</v>
      </c>
      <c r="S12" s="13" t="s">
        <v>50</v>
      </c>
      <c r="T12" s="13" t="s">
        <v>51</v>
      </c>
      <c r="U12" s="12"/>
      <c r="V12" s="12"/>
      <c r="W12" s="16" t="str">
        <f>if(AB12&lt;&gt;"",AB12,if(X12&lt;&gt;"",X12,if(V12="","AGUARDANDO AR/CONSOLIDAÇÃO",if(V12&gt;0,"AGUARDANDO CONSOLIDAÇÃO","AGUARDANDO AR"))))</f>
        <v>09/05/2022</v>
      </c>
      <c r="X12" s="13">
        <v>470.2022</v>
      </c>
      <c r="Y12" s="12" t="s">
        <v>52</v>
      </c>
      <c r="Z12" s="17"/>
      <c r="AA12" s="17"/>
      <c r="AB12" s="17" t="s">
        <v>53</v>
      </c>
      <c r="AC12" s="17"/>
      <c r="AD12" s="18" t="e">
        <f>if(AB12="",TODAY()-A12,AB12-A12)</f>
        <v>#VALUE!</v>
      </c>
      <c r="AE12" s="12" t="str">
        <f>if(U12="","",U12)</f>
        <v/>
      </c>
      <c r="AF12" s="19" t="s">
        <v>54</v>
      </c>
      <c r="AG12" s="19" t="s">
        <v>54</v>
      </c>
      <c r="AH12" s="18" t="str">
        <f>IFERROR(AG12-AF12,IFERROR(now()-AF12,""))</f>
        <v/>
      </c>
      <c r="AI12" s="13" t="str">
        <f>if(AG12&lt;&gt;" ","Entregue",if(AF12&lt;&gt;" ","Na porta",if(U12&lt;&gt;"","Em Transito",if(AA12&lt;&gt;"","Agendada",if(Z12&lt;&gt;"","Agenda_Solicitada",W12)))))</f>
        <v>09/05/2022</v>
      </c>
      <c r="AJ12" s="12">
        <f>MONTH(A12)</f>
        <v>5</v>
      </c>
      <c r="AK12" s="12">
        <f>if(AB12&lt;&gt;"",DAY(AB12),"")</f>
        <v>9</v>
      </c>
      <c r="AL12" s="12">
        <f>if(AB12&lt;&gt;"",MONTH(AB12),"")</f>
        <v>5</v>
      </c>
      <c r="AM12" s="12"/>
      <c r="AN12" s="20" t="str">
        <f>if(AB12&lt;&gt;"" ,if(AA12&lt;&gt;"" ,(AB12-AA12)*24,""),"")</f>
        <v/>
      </c>
    </row>
    <row r="13" spans="1:40">
      <c r="A13" s="1" t="s">
        <v>41</v>
      </c>
      <c r="B13" s="2" t="s">
        <v>42</v>
      </c>
      <c r="C13" s="2" t="s">
        <v>43</v>
      </c>
      <c r="D13" s="2"/>
      <c r="E13" s="2">
        <v>6902</v>
      </c>
      <c r="F13" s="3" t="s">
        <v>44</v>
      </c>
      <c r="G13" s="3"/>
      <c r="H13" s="3">
        <v>24853</v>
      </c>
      <c r="I13" s="3"/>
      <c r="J13" s="3">
        <v>0</v>
      </c>
      <c r="K13" s="3">
        <v>0</v>
      </c>
      <c r="L13" s="3" t="s">
        <v>45</v>
      </c>
      <c r="M13" s="3" t="s">
        <v>46</v>
      </c>
      <c r="N13" s="3" t="s">
        <v>64</v>
      </c>
      <c r="O13" s="4">
        <v>17.0</v>
      </c>
      <c r="P13" s="5">
        <v>30138.11</v>
      </c>
      <c r="Q13" s="3" t="s">
        <v>48</v>
      </c>
      <c r="R13" s="3" t="s">
        <v>49</v>
      </c>
      <c r="S13" s="3" t="s">
        <v>50</v>
      </c>
      <c r="T13" s="3" t="s">
        <v>51</v>
      </c>
      <c r="U13" s="2"/>
      <c r="V13" s="2"/>
      <c r="W13" s="6" t="str">
        <f>if(AB13&lt;&gt;"",AB13,if(X13&lt;&gt;"",X13,if(V13="","AGUARDANDO AR/CONSOLIDAÇÃO",if(V13&gt;0,"AGUARDANDO CONSOLIDAÇÃO","AGUARDANDO AR"))))</f>
        <v>09/05/2022</v>
      </c>
      <c r="X13" s="3">
        <v>470.2022</v>
      </c>
      <c r="Y13" s="2" t="s">
        <v>52</v>
      </c>
      <c r="Z13" s="7"/>
      <c r="AA13" s="7"/>
      <c r="AB13" s="7" t="s">
        <v>53</v>
      </c>
      <c r="AC13" s="7"/>
      <c r="AD13" s="8" t="e">
        <f>if(AB13="",TODAY()-A13,AB13-A13)</f>
        <v>#VALUE!</v>
      </c>
      <c r="AE13" s="2" t="str">
        <f>if(U13="","",U13)</f>
        <v/>
      </c>
      <c r="AF13" s="9" t="s">
        <v>54</v>
      </c>
      <c r="AG13" s="9" t="s">
        <v>54</v>
      </c>
      <c r="AH13" s="8" t="str">
        <f>IFERROR(AG13-AF13,IFERROR(now()-AF13,""))</f>
        <v/>
      </c>
      <c r="AI13" s="3" t="str">
        <f>if(AG13&lt;&gt;" ","Entregue",if(AF13&lt;&gt;" ","Na porta",if(U13&lt;&gt;"","Em Transito",if(AA13&lt;&gt;"","Agendada",if(Z13&lt;&gt;"","Agenda_Solicitada",W13)))))</f>
        <v>09/05/2022</v>
      </c>
      <c r="AJ13" s="2">
        <f>MONTH(A13)</f>
        <v>5</v>
      </c>
      <c r="AK13" s="2">
        <f>if(AB13&lt;&gt;"",DAY(AB13),"")</f>
        <v>9</v>
      </c>
      <c r="AL13" s="2">
        <f>if(AB13&lt;&gt;"",MONTH(AB13),"")</f>
        <v>5</v>
      </c>
      <c r="AM13" s="2"/>
      <c r="AN13" s="10" t="str">
        <f>if(AB13&lt;&gt;"" ,if(AA13&lt;&gt;"" ,(AB13-AA13)*24,""),"")</f>
        <v/>
      </c>
    </row>
    <row r="14" spans="1:40">
      <c r="A14" s="11" t="s">
        <v>41</v>
      </c>
      <c r="B14" s="12" t="s">
        <v>42</v>
      </c>
      <c r="C14" s="12" t="s">
        <v>43</v>
      </c>
      <c r="D14" s="12"/>
      <c r="E14" s="12">
        <v>6903</v>
      </c>
      <c r="F14" s="13" t="s">
        <v>44</v>
      </c>
      <c r="G14" s="13"/>
      <c r="H14" s="13">
        <v>24854</v>
      </c>
      <c r="I14" s="13"/>
      <c r="J14" s="13">
        <v>3</v>
      </c>
      <c r="K14" s="13">
        <v>3</v>
      </c>
      <c r="L14" s="13" t="s">
        <v>45</v>
      </c>
      <c r="M14" s="13" t="s">
        <v>46</v>
      </c>
      <c r="N14" s="13" t="s">
        <v>65</v>
      </c>
      <c r="O14" s="14">
        <v>17.0</v>
      </c>
      <c r="P14" s="15">
        <v>311.64</v>
      </c>
      <c r="Q14" s="13" t="s">
        <v>48</v>
      </c>
      <c r="R14" s="13" t="s">
        <v>49</v>
      </c>
      <c r="S14" s="13" t="s">
        <v>50</v>
      </c>
      <c r="T14" s="13" t="s">
        <v>51</v>
      </c>
      <c r="U14" s="12"/>
      <c r="V14" s="12"/>
      <c r="W14" s="16" t="str">
        <f>if(AB14&lt;&gt;"",AB14,if(X14&lt;&gt;"",X14,if(V14="","AGUARDANDO AR/CONSOLIDAÇÃO",if(V14&gt;0,"AGUARDANDO CONSOLIDAÇÃO","AGUARDANDO AR"))))</f>
        <v>09/05/2022</v>
      </c>
      <c r="X14" s="13">
        <v>470.2022</v>
      </c>
      <c r="Y14" s="12" t="s">
        <v>52</v>
      </c>
      <c r="Z14" s="17"/>
      <c r="AA14" s="17"/>
      <c r="AB14" s="17" t="s">
        <v>53</v>
      </c>
      <c r="AC14" s="17"/>
      <c r="AD14" s="18" t="e">
        <f>if(AB14="",TODAY()-A14,AB14-A14)</f>
        <v>#VALUE!</v>
      </c>
      <c r="AE14" s="12" t="str">
        <f>if(U14="","",U14)</f>
        <v/>
      </c>
      <c r="AF14" s="19" t="s">
        <v>54</v>
      </c>
      <c r="AG14" s="19" t="s">
        <v>54</v>
      </c>
      <c r="AH14" s="18" t="str">
        <f>IFERROR(AG14-AF14,IFERROR(now()-AF14,""))</f>
        <v/>
      </c>
      <c r="AI14" s="13" t="str">
        <f>if(AG14&lt;&gt;" ","Entregue",if(AF14&lt;&gt;" ","Na porta",if(U14&lt;&gt;"","Em Transito",if(AA14&lt;&gt;"","Agendada",if(Z14&lt;&gt;"","Agenda_Solicitada",W14)))))</f>
        <v>09/05/2022</v>
      </c>
      <c r="AJ14" s="12">
        <f>MONTH(A14)</f>
        <v>5</v>
      </c>
      <c r="AK14" s="12">
        <f>if(AB14&lt;&gt;"",DAY(AB14),"")</f>
        <v>9</v>
      </c>
      <c r="AL14" s="12">
        <f>if(AB14&lt;&gt;"",MONTH(AB14),"")</f>
        <v>5</v>
      </c>
      <c r="AM14" s="12"/>
      <c r="AN14" s="20" t="str">
        <f>if(AB14&lt;&gt;"" ,if(AA14&lt;&gt;"" ,(AB14-AA14)*24,""),"")</f>
        <v/>
      </c>
    </row>
    <row r="15" spans="1:40">
      <c r="A15" s="1" t="s">
        <v>41</v>
      </c>
      <c r="B15" s="2"/>
      <c r="C15" s="2"/>
      <c r="D15" s="2"/>
      <c r="E15" s="2">
        <v>6101</v>
      </c>
      <c r="F15" s="3" t="s">
        <v>66</v>
      </c>
      <c r="G15" s="3">
        <v>4506626865</v>
      </c>
      <c r="H15" s="3">
        <v>39087</v>
      </c>
      <c r="I15" s="3"/>
      <c r="J15" s="3"/>
      <c r="K15" s="3">
        <v>322</v>
      </c>
      <c r="L15" s="3" t="s">
        <v>45</v>
      </c>
      <c r="M15" s="3" t="s">
        <v>46</v>
      </c>
      <c r="N15" s="3" t="s">
        <v>67</v>
      </c>
      <c r="O15" s="4">
        <v>2316.0</v>
      </c>
      <c r="P15" s="5">
        <v>42595.1</v>
      </c>
      <c r="Q15" s="3" t="s">
        <v>48</v>
      </c>
      <c r="R15" s="3" t="s">
        <v>49</v>
      </c>
      <c r="S15" s="3" t="s">
        <v>50</v>
      </c>
      <c r="T15" s="3" t="s">
        <v>51</v>
      </c>
      <c r="U15" s="2"/>
      <c r="V15" s="2"/>
      <c r="W15" s="6" t="str">
        <f>if(AB15&lt;&gt;"",AB15,if(X15&lt;&gt;"",X15,if(V15="","AGUARDANDO AR/CONSOLIDAÇÃO",if(V15&gt;0,"AGUARDANDO CONSOLIDAÇÃO","AGUARDANDO AR"))))</f>
        <v>20/05/2022</v>
      </c>
      <c r="X15" s="3" t="s">
        <v>68</v>
      </c>
      <c r="Y15" s="2" t="s">
        <v>69</v>
      </c>
      <c r="Z15" s="7" t="s">
        <v>70</v>
      </c>
      <c r="AA15" s="7" t="s">
        <v>71</v>
      </c>
      <c r="AB15" s="7" t="s">
        <v>72</v>
      </c>
      <c r="AC15" s="7"/>
      <c r="AD15" s="8" t="e">
        <f>if(AB15="",TODAY()-A15,AB15-A15)</f>
        <v>#VALUE!</v>
      </c>
      <c r="AE15" s="2" t="str">
        <f>if(U15="","",U15)</f>
        <v/>
      </c>
      <c r="AF15" s="9" t="s">
        <v>54</v>
      </c>
      <c r="AG15" s="9" t="s">
        <v>54</v>
      </c>
      <c r="AH15" s="8" t="str">
        <f>IFERROR(AG15-AF15,IFERROR(now()-AF15,""))</f>
        <v/>
      </c>
      <c r="AI15" s="3" t="str">
        <f>if(AG15&lt;&gt;" ","Entregue",if(AF15&lt;&gt;" ","Na porta",if(U15&lt;&gt;"","Em Transito",if(AA15&lt;&gt;"","Agendada",if(Z15&lt;&gt;"","Agenda_Solicitada",W15)))))</f>
        <v>Agendada</v>
      </c>
      <c r="AJ15" s="2">
        <f>MONTH(A15)</f>
        <v>5</v>
      </c>
      <c r="AK15" s="2">
        <f>if(AB15&lt;&gt;"",DAY(AB15),"")</f>
        <v>20</v>
      </c>
      <c r="AL15" s="2">
        <f>if(AB15&lt;&gt;"",MONTH(AB15),"")</f>
        <v>5</v>
      </c>
      <c r="AM15" s="2"/>
      <c r="AN15" s="10" t="e">
        <f>if(AB15&lt;&gt;"" ,if(AA15&lt;&gt;"" ,(AB15-AA15)*24,""),"")</f>
        <v>#VALUE!</v>
      </c>
    </row>
    <row r="16" spans="1:40">
      <c r="A16" s="11" t="s">
        <v>41</v>
      </c>
      <c r="B16" s="12"/>
      <c r="C16" s="12"/>
      <c r="D16" s="12"/>
      <c r="E16" s="12">
        <v>6101</v>
      </c>
      <c r="F16" s="13" t="s">
        <v>73</v>
      </c>
      <c r="G16" s="13"/>
      <c r="H16" s="13">
        <v>18817</v>
      </c>
      <c r="I16" s="13"/>
      <c r="J16" s="13"/>
      <c r="K16" s="13">
        <v>2</v>
      </c>
      <c r="L16" s="13" t="s">
        <v>45</v>
      </c>
      <c r="M16" s="13" t="s">
        <v>46</v>
      </c>
      <c r="N16" s="13" t="s">
        <v>74</v>
      </c>
      <c r="O16" s="14">
        <v>26.337</v>
      </c>
      <c r="P16" s="15">
        <v>7390.29</v>
      </c>
      <c r="Q16" s="13" t="s">
        <v>75</v>
      </c>
      <c r="R16" s="13" t="s">
        <v>76</v>
      </c>
      <c r="S16" s="13" t="s">
        <v>77</v>
      </c>
      <c r="T16" s="13" t="s">
        <v>51</v>
      </c>
      <c r="U16" s="12"/>
      <c r="V16" s="12"/>
      <c r="W16" s="16" t="str">
        <f>if(AB16&lt;&gt;"",AB16,if(X16&lt;&gt;"",X16,if(V16="","AGUARDANDO AR/CONSOLIDAÇÃO",if(V16&gt;0,"AGUARDANDO CONSOLIDAÇÃO","AGUARDANDO AR"))))</f>
        <v>AGUARDANDO AR/CONSOLIDAÇÃO</v>
      </c>
      <c r="X16" s="13"/>
      <c r="Y16" s="12"/>
      <c r="Z16" s="17"/>
      <c r="AA16" s="17"/>
      <c r="AB16" s="17"/>
      <c r="AC16" s="17"/>
      <c r="AD16" s="18" t="e">
        <f>if(AB16="",TODAY()-A16,AB16-A16)</f>
        <v>#VALUE!</v>
      </c>
      <c r="AE16" s="12" t="str">
        <f>if(U16="","",U16)</f>
        <v/>
      </c>
      <c r="AF16" s="19" t="s">
        <v>54</v>
      </c>
      <c r="AG16" s="19" t="s">
        <v>54</v>
      </c>
      <c r="AH16" s="18" t="str">
        <f>IFERROR(AG16-AF16,IFERROR(now()-AF16,""))</f>
        <v/>
      </c>
      <c r="AI16" s="13" t="str">
        <f>if(AG16&lt;&gt;" ","Entregue",if(AF16&lt;&gt;" ","Na porta",if(U16&lt;&gt;"","Em Transito",if(AA16&lt;&gt;"","Agendada",if(Z16&lt;&gt;"","Agenda_Solicitada",W16)))))</f>
        <v>AGUARDANDO AR/CONSOLIDAÇÃO</v>
      </c>
      <c r="AJ16" s="12">
        <f>MONTH(A16)</f>
        <v>5</v>
      </c>
      <c r="AK16" s="12" t="str">
        <f>if(AB16&lt;&gt;"",DAY(AB16),"")</f>
        <v/>
      </c>
      <c r="AL16" s="12" t="str">
        <f>if(AB16&lt;&gt;"",MONTH(AB16),"")</f>
        <v/>
      </c>
      <c r="AM16" s="12"/>
      <c r="AN16" s="20" t="str">
        <f>if(AB16&lt;&gt;"" ,if(AA16&lt;&gt;"" ,(AB16-AA16)*24,""),"")</f>
        <v/>
      </c>
    </row>
    <row r="17" spans="1:40">
      <c r="A17" s="1" t="s">
        <v>41</v>
      </c>
      <c r="B17" s="2"/>
      <c r="C17" s="2"/>
      <c r="D17" s="2"/>
      <c r="E17" s="2">
        <v>6101</v>
      </c>
      <c r="F17" s="3" t="s">
        <v>66</v>
      </c>
      <c r="G17" s="3"/>
      <c r="H17" s="3">
        <v>39088</v>
      </c>
      <c r="I17" s="3"/>
      <c r="J17" s="3"/>
      <c r="K17" s="3">
        <v>471</v>
      </c>
      <c r="L17" s="3" t="s">
        <v>45</v>
      </c>
      <c r="M17" s="3" t="s">
        <v>46</v>
      </c>
      <c r="N17" s="3" t="s">
        <v>78</v>
      </c>
      <c r="O17" s="4">
        <v>3884.0</v>
      </c>
      <c r="P17" s="5">
        <v>72907.52</v>
      </c>
      <c r="Q17" s="3" t="s">
        <v>79</v>
      </c>
      <c r="R17" s="3" t="s">
        <v>49</v>
      </c>
      <c r="S17" s="3" t="s">
        <v>50</v>
      </c>
      <c r="T17" s="3" t="s">
        <v>51</v>
      </c>
      <c r="U17" s="2"/>
      <c r="V17" s="2"/>
      <c r="W17" s="6" t="str">
        <f>if(AB17&lt;&gt;"",AB17,if(X17&lt;&gt;"",X17,if(V17="","AGUARDANDO AR/CONSOLIDAÇÃO",if(V17&gt;0,"AGUARDANDO CONSOLIDAÇÃO","AGUARDANDO AR"))))</f>
        <v>AGUARDANDO AR/CONSOLIDAÇÃO</v>
      </c>
      <c r="X17" s="3"/>
      <c r="Y17" s="2"/>
      <c r="Z17" s="7"/>
      <c r="AA17" s="7"/>
      <c r="AB17" s="7"/>
      <c r="AC17" s="7"/>
      <c r="AD17" s="8" t="e">
        <f>if(AB17="",TODAY()-A17,AB17-A17)</f>
        <v>#VALUE!</v>
      </c>
      <c r="AE17" s="2" t="str">
        <f>if(U17="","",U17)</f>
        <v/>
      </c>
      <c r="AF17" s="9" t="s">
        <v>54</v>
      </c>
      <c r="AG17" s="9" t="s">
        <v>54</v>
      </c>
      <c r="AH17" s="8" t="str">
        <f>IFERROR(AG17-AF17,IFERROR(now()-AF17,""))</f>
        <v/>
      </c>
      <c r="AI17" s="3" t="str">
        <f>if(AG17&lt;&gt;" ","Entregue",if(AF17&lt;&gt;" ","Na porta",if(U17&lt;&gt;"","Em Transito",if(AA17&lt;&gt;"","Agendada",if(Z17&lt;&gt;"","Agenda_Solicitada",W17)))))</f>
        <v>AGUARDANDO AR/CONSOLIDAÇÃO</v>
      </c>
      <c r="AJ17" s="2">
        <f>MONTH(A17)</f>
        <v>5</v>
      </c>
      <c r="AK17" s="2" t="str">
        <f>if(AB17&lt;&gt;"",DAY(AB17),"")</f>
        <v/>
      </c>
      <c r="AL17" s="2" t="str">
        <f>if(AB17&lt;&gt;"",MONTH(AB17),"")</f>
        <v/>
      </c>
      <c r="AM17" s="2"/>
      <c r="AN17" s="10" t="str">
        <f>if(AB17&lt;&gt;"" ,if(AA17&lt;&gt;"" ,(AB17-AA17)*24,""),"")</f>
        <v/>
      </c>
    </row>
    <row r="18" spans="1:40">
      <c r="A18" s="11" t="s">
        <v>41</v>
      </c>
      <c r="B18" s="12"/>
      <c r="C18" s="12"/>
      <c r="D18" s="12"/>
      <c r="E18" s="12">
        <v>6101</v>
      </c>
      <c r="F18" s="13" t="s">
        <v>66</v>
      </c>
      <c r="G18" s="13"/>
      <c r="H18" s="13">
        <v>39089</v>
      </c>
      <c r="I18" s="13"/>
      <c r="J18" s="13"/>
      <c r="K18" s="13">
        <v>21</v>
      </c>
      <c r="L18" s="13" t="s">
        <v>45</v>
      </c>
      <c r="M18" s="13" t="s">
        <v>46</v>
      </c>
      <c r="N18" s="13" t="s">
        <v>80</v>
      </c>
      <c r="O18" s="14">
        <v>153.0</v>
      </c>
      <c r="P18" s="15">
        <v>2747.72</v>
      </c>
      <c r="Q18" s="13" t="s">
        <v>79</v>
      </c>
      <c r="R18" s="13" t="s">
        <v>49</v>
      </c>
      <c r="S18" s="13" t="s">
        <v>50</v>
      </c>
      <c r="T18" s="13" t="s">
        <v>51</v>
      </c>
      <c r="U18" s="12"/>
      <c r="V18" s="12"/>
      <c r="W18" s="16" t="str">
        <f>if(AB18&lt;&gt;"",AB18,if(X18&lt;&gt;"",X18,if(V18="","AGUARDANDO AR/CONSOLIDAÇÃO",if(V18&gt;0,"AGUARDANDO CONSOLIDAÇÃO","AGUARDANDO AR"))))</f>
        <v>AGUARDANDO AR/CONSOLIDAÇÃO</v>
      </c>
      <c r="X18" s="13"/>
      <c r="Y18" s="12"/>
      <c r="Z18" s="17"/>
      <c r="AA18" s="17"/>
      <c r="AB18" s="17"/>
      <c r="AC18" s="17"/>
      <c r="AD18" s="18" t="e">
        <f>if(AB18="",TODAY()-A18,AB18-A18)</f>
        <v>#VALUE!</v>
      </c>
      <c r="AE18" s="12" t="str">
        <f>if(U18="","",U18)</f>
        <v/>
      </c>
      <c r="AF18" s="19" t="s">
        <v>54</v>
      </c>
      <c r="AG18" s="19" t="s">
        <v>54</v>
      </c>
      <c r="AH18" s="18" t="str">
        <f>IFERROR(AG18-AF18,IFERROR(now()-AF18,""))</f>
        <v/>
      </c>
      <c r="AI18" s="13" t="str">
        <f>if(AG18&lt;&gt;" ","Entregue",if(AF18&lt;&gt;" ","Na porta",if(U18&lt;&gt;"","Em Transito",if(AA18&lt;&gt;"","Agendada",if(Z18&lt;&gt;"","Agenda_Solicitada",W18)))))</f>
        <v>AGUARDANDO AR/CONSOLIDAÇÃO</v>
      </c>
      <c r="AJ18" s="12">
        <f>MONTH(A18)</f>
        <v>5</v>
      </c>
      <c r="AK18" s="12" t="str">
        <f>if(AB18&lt;&gt;"",DAY(AB18),"")</f>
        <v/>
      </c>
      <c r="AL18" s="12" t="str">
        <f>if(AB18&lt;&gt;"",MONTH(AB18),"")</f>
        <v/>
      </c>
      <c r="AM18" s="12"/>
      <c r="AN18" s="20" t="str">
        <f>if(AB18&lt;&gt;"" ,if(AA18&lt;&gt;"" ,(AB18-AA18)*24,""),"")</f>
        <v/>
      </c>
    </row>
    <row r="19" spans="1:40">
      <c r="A19" s="1" t="s">
        <v>41</v>
      </c>
      <c r="B19" s="2"/>
      <c r="C19" s="2"/>
      <c r="D19" s="2"/>
      <c r="E19" s="2">
        <v>6101</v>
      </c>
      <c r="F19" s="3" t="s">
        <v>66</v>
      </c>
      <c r="G19" s="3"/>
      <c r="H19" s="3">
        <v>39090</v>
      </c>
      <c r="I19" s="3"/>
      <c r="J19" s="3"/>
      <c r="K19" s="3">
        <v>14</v>
      </c>
      <c r="L19" s="3" t="s">
        <v>45</v>
      </c>
      <c r="M19" s="3" t="s">
        <v>46</v>
      </c>
      <c r="N19" s="3" t="s">
        <v>81</v>
      </c>
      <c r="O19" s="4">
        <v>102.0</v>
      </c>
      <c r="P19" s="5">
        <v>1820.78</v>
      </c>
      <c r="Q19" s="3" t="s">
        <v>79</v>
      </c>
      <c r="R19" s="3" t="s">
        <v>49</v>
      </c>
      <c r="S19" s="3" t="s">
        <v>50</v>
      </c>
      <c r="T19" s="3" t="s">
        <v>51</v>
      </c>
      <c r="U19" s="2"/>
      <c r="V19" s="2"/>
      <c r="W19" s="6" t="str">
        <f>if(AB19&lt;&gt;"",AB19,if(X19&lt;&gt;"",X19,if(V19="","AGUARDANDO AR/CONSOLIDAÇÃO",if(V19&gt;0,"AGUARDANDO CONSOLIDAÇÃO","AGUARDANDO AR"))))</f>
        <v>AGUARDANDO AR/CONSOLIDAÇÃO</v>
      </c>
      <c r="X19" s="3"/>
      <c r="Y19" s="2"/>
      <c r="Z19" s="7"/>
      <c r="AA19" s="7"/>
      <c r="AB19" s="7"/>
      <c r="AC19" s="7"/>
      <c r="AD19" s="8" t="e">
        <f>if(AB19="",TODAY()-A19,AB19-A19)</f>
        <v>#VALUE!</v>
      </c>
      <c r="AE19" s="2" t="str">
        <f>if(U19="","",U19)</f>
        <v/>
      </c>
      <c r="AF19" s="9" t="s">
        <v>54</v>
      </c>
      <c r="AG19" s="9" t="s">
        <v>54</v>
      </c>
      <c r="AH19" s="8" t="str">
        <f>IFERROR(AG19-AF19,IFERROR(now()-AF19,""))</f>
        <v/>
      </c>
      <c r="AI19" s="3" t="str">
        <f>if(AG19&lt;&gt;" ","Entregue",if(AF19&lt;&gt;" ","Na porta",if(U19&lt;&gt;"","Em Transito",if(AA19&lt;&gt;"","Agendada",if(Z19&lt;&gt;"","Agenda_Solicitada",W19)))))</f>
        <v>AGUARDANDO AR/CONSOLIDAÇÃO</v>
      </c>
      <c r="AJ19" s="2">
        <f>MONTH(A19)</f>
        <v>5</v>
      </c>
      <c r="AK19" s="2" t="str">
        <f>if(AB19&lt;&gt;"",DAY(AB19),"")</f>
        <v/>
      </c>
      <c r="AL19" s="2" t="str">
        <f>if(AB19&lt;&gt;"",MONTH(AB19),"")</f>
        <v/>
      </c>
      <c r="AM19" s="2"/>
      <c r="AN19" s="10" t="str">
        <f>if(AB19&lt;&gt;"" ,if(AA19&lt;&gt;"" ,(AB19-AA19)*24,""),"")</f>
        <v/>
      </c>
    </row>
    <row r="20" spans="1:40">
      <c r="A20" s="11" t="s">
        <v>41</v>
      </c>
      <c r="B20" s="12"/>
      <c r="C20" s="12"/>
      <c r="D20" s="12"/>
      <c r="E20" s="12">
        <v>6101</v>
      </c>
      <c r="F20" s="13" t="s">
        <v>66</v>
      </c>
      <c r="G20" s="13"/>
      <c r="H20" s="13">
        <v>39091</v>
      </c>
      <c r="I20" s="13"/>
      <c r="J20" s="13"/>
      <c r="K20" s="13">
        <v>6</v>
      </c>
      <c r="L20" s="13" t="s">
        <v>45</v>
      </c>
      <c r="M20" s="13" t="s">
        <v>46</v>
      </c>
      <c r="N20" s="13" t="s">
        <v>82</v>
      </c>
      <c r="O20" s="14">
        <v>52.0</v>
      </c>
      <c r="P20" s="15">
        <v>926.94</v>
      </c>
      <c r="Q20" s="13" t="s">
        <v>79</v>
      </c>
      <c r="R20" s="13" t="s">
        <v>49</v>
      </c>
      <c r="S20" s="13" t="s">
        <v>50</v>
      </c>
      <c r="T20" s="13" t="s">
        <v>51</v>
      </c>
      <c r="U20" s="12"/>
      <c r="V20" s="12"/>
      <c r="W20" s="16" t="str">
        <f>if(AB20&lt;&gt;"",AB20,if(X20&lt;&gt;"",X20,if(V20="","AGUARDANDO AR/CONSOLIDAÇÃO",if(V20&gt;0,"AGUARDANDO CONSOLIDAÇÃO","AGUARDANDO AR"))))</f>
        <v>AGUARDANDO AR/CONSOLIDAÇÃO</v>
      </c>
      <c r="X20" s="13"/>
      <c r="Y20" s="12"/>
      <c r="Z20" s="17"/>
      <c r="AA20" s="17"/>
      <c r="AB20" s="17"/>
      <c r="AC20" s="17"/>
      <c r="AD20" s="18" t="e">
        <f>if(AB20="",TODAY()-A20,AB20-A20)</f>
        <v>#VALUE!</v>
      </c>
      <c r="AE20" s="12" t="str">
        <f>if(U20="","",U20)</f>
        <v/>
      </c>
      <c r="AF20" s="19" t="s">
        <v>54</v>
      </c>
      <c r="AG20" s="19" t="s">
        <v>54</v>
      </c>
      <c r="AH20" s="18" t="str">
        <f>IFERROR(AG20-AF20,IFERROR(now()-AF20,""))</f>
        <v/>
      </c>
      <c r="AI20" s="13" t="str">
        <f>if(AG20&lt;&gt;" ","Entregue",if(AF20&lt;&gt;" ","Na porta",if(U20&lt;&gt;"","Em Transito",if(AA20&lt;&gt;"","Agendada",if(Z20&lt;&gt;"","Agenda_Solicitada",W20)))))</f>
        <v>AGUARDANDO AR/CONSOLIDAÇÃO</v>
      </c>
      <c r="AJ20" s="12">
        <f>MONTH(A20)</f>
        <v>5</v>
      </c>
      <c r="AK20" s="12" t="str">
        <f>if(AB20&lt;&gt;"",DAY(AB20),"")</f>
        <v/>
      </c>
      <c r="AL20" s="12" t="str">
        <f>if(AB20&lt;&gt;"",MONTH(AB20),"")</f>
        <v/>
      </c>
      <c r="AM20" s="12"/>
      <c r="AN20" s="20" t="str">
        <f>if(AB20&lt;&gt;"" ,if(AA20&lt;&gt;"" ,(AB20-AA20)*24,""),"")</f>
        <v/>
      </c>
    </row>
    <row r="21" spans="1:40">
      <c r="A21" s="1" t="s">
        <v>41</v>
      </c>
      <c r="B21" s="2"/>
      <c r="C21" s="2"/>
      <c r="D21" s="2" t="s">
        <v>41</v>
      </c>
      <c r="E21" s="2">
        <v>6101</v>
      </c>
      <c r="F21" s="3" t="s">
        <v>83</v>
      </c>
      <c r="G21" s="3">
        <v>4506629630</v>
      </c>
      <c r="H21" s="3">
        <v>109428</v>
      </c>
      <c r="I21" s="3"/>
      <c r="J21" s="3"/>
      <c r="K21" s="3">
        <v>2</v>
      </c>
      <c r="L21" s="3" t="s">
        <v>84</v>
      </c>
      <c r="M21" s="3" t="s">
        <v>46</v>
      </c>
      <c r="N21" s="3" t="s">
        <v>85</v>
      </c>
      <c r="O21" s="4">
        <v>355.08</v>
      </c>
      <c r="P21" s="5">
        <v>16436.31</v>
      </c>
      <c r="Q21" s="3" t="s">
        <v>48</v>
      </c>
      <c r="R21" s="3" t="s">
        <v>49</v>
      </c>
      <c r="S21" s="3" t="s">
        <v>50</v>
      </c>
      <c r="T21" s="3" t="s">
        <v>51</v>
      </c>
      <c r="U21" s="2"/>
      <c r="V21" s="2"/>
      <c r="W21" s="6" t="str">
        <f>if(AB21&lt;&gt;"",AB21,if(X21&lt;&gt;"",X21,if(V21="","AGUARDANDO AR/CONSOLIDAÇÃO",if(V21&gt;0,"AGUARDANDO CONSOLIDAÇÃO","AGUARDANDO AR"))))</f>
        <v>AGUARDANDO AR/CONSOLIDAÇÃO</v>
      </c>
      <c r="X21" s="3"/>
      <c r="Y21" s="2"/>
      <c r="Z21" s="7"/>
      <c r="AA21" s="7"/>
      <c r="AB21" s="7"/>
      <c r="AC21" s="7"/>
      <c r="AD21" s="8" t="e">
        <f>if(AB21="",TODAY()-A21,AB21-A21)</f>
        <v>#VALUE!</v>
      </c>
      <c r="AE21" s="2" t="str">
        <f>if(U21="","",U21)</f>
        <v/>
      </c>
      <c r="AF21" s="9" t="s">
        <v>54</v>
      </c>
      <c r="AG21" s="9" t="s">
        <v>54</v>
      </c>
      <c r="AH21" s="8" t="str">
        <f>IFERROR(AG21-AF21,IFERROR(now()-AF21,""))</f>
        <v/>
      </c>
      <c r="AI21" s="3" t="str">
        <f>if(AG21&lt;&gt;" ","Entregue",if(AF21&lt;&gt;" ","Na porta",if(U21&lt;&gt;"","Em Transito",if(AA21&lt;&gt;"","Agendada",if(Z21&lt;&gt;"","Agenda_Solicitada",W21)))))</f>
        <v>AGUARDANDO AR/CONSOLIDAÇÃO</v>
      </c>
      <c r="AJ21" s="2">
        <f>MONTH(A21)</f>
        <v>5</v>
      </c>
      <c r="AK21" s="2" t="str">
        <f>if(AB21&lt;&gt;"",DAY(AB21),"")</f>
        <v/>
      </c>
      <c r="AL21" s="2" t="str">
        <f>if(AB21&lt;&gt;"",MONTH(AB21),"")</f>
        <v/>
      </c>
      <c r="AM21" s="2"/>
      <c r="AN21" s="10" t="str">
        <f>if(AB21&lt;&gt;"" ,if(AA21&lt;&gt;"" ,(AB21-AA21)*24,""),"")</f>
        <v/>
      </c>
    </row>
    <row r="22" spans="1:40">
      <c r="A22" s="11" t="s">
        <v>41</v>
      </c>
      <c r="B22" s="12"/>
      <c r="C22" s="12"/>
      <c r="D22" s="12" t="s">
        <v>41</v>
      </c>
      <c r="E22" s="12">
        <v>6101</v>
      </c>
      <c r="F22" s="13" t="s">
        <v>83</v>
      </c>
      <c r="G22" s="13">
        <v>4506641990</v>
      </c>
      <c r="H22" s="13">
        <v>109429</v>
      </c>
      <c r="I22" s="13"/>
      <c r="J22" s="13"/>
      <c r="K22" s="13">
        <v>1</v>
      </c>
      <c r="L22" s="13" t="s">
        <v>84</v>
      </c>
      <c r="M22" s="13" t="s">
        <v>46</v>
      </c>
      <c r="N22" s="13" t="s">
        <v>86</v>
      </c>
      <c r="O22" s="14">
        <v>234.0</v>
      </c>
      <c r="P22" s="15">
        <v>10598.53</v>
      </c>
      <c r="Q22" s="13" t="s">
        <v>48</v>
      </c>
      <c r="R22" s="13" t="s">
        <v>49</v>
      </c>
      <c r="S22" s="13" t="s">
        <v>50</v>
      </c>
      <c r="T22" s="13" t="s">
        <v>51</v>
      </c>
      <c r="U22" s="12"/>
      <c r="V22" s="12"/>
      <c r="W22" s="16" t="str">
        <f>if(AB22&lt;&gt;"",AB22,if(X22&lt;&gt;"",X22,if(V22="","AGUARDANDO AR/CONSOLIDAÇÃO",if(V22&gt;0,"AGUARDANDO CONSOLIDAÇÃO","AGUARDANDO AR"))))</f>
        <v>AGUARDANDO AR/CONSOLIDAÇÃO</v>
      </c>
      <c r="X22" s="13"/>
      <c r="Y22" s="12"/>
      <c r="Z22" s="17"/>
      <c r="AA22" s="17"/>
      <c r="AB22" s="17"/>
      <c r="AC22" s="17"/>
      <c r="AD22" s="18" t="e">
        <f>if(AB22="",TODAY()-A22,AB22-A22)</f>
        <v>#VALUE!</v>
      </c>
      <c r="AE22" s="12" t="str">
        <f>if(U22="","",U22)</f>
        <v/>
      </c>
      <c r="AF22" s="19" t="s">
        <v>54</v>
      </c>
      <c r="AG22" s="19" t="s">
        <v>54</v>
      </c>
      <c r="AH22" s="18" t="str">
        <f>IFERROR(AG22-AF22,IFERROR(now()-AF22,""))</f>
        <v/>
      </c>
      <c r="AI22" s="13" t="str">
        <f>if(AG22&lt;&gt;" ","Entregue",if(AF22&lt;&gt;" ","Na porta",if(U22&lt;&gt;"","Em Transito",if(AA22&lt;&gt;"","Agendada",if(Z22&lt;&gt;"","Agenda_Solicitada",W22)))))</f>
        <v>AGUARDANDO AR/CONSOLIDAÇÃO</v>
      </c>
      <c r="AJ22" s="12">
        <f>MONTH(A22)</f>
        <v>5</v>
      </c>
      <c r="AK22" s="12" t="str">
        <f>if(AB22&lt;&gt;"",DAY(AB22),"")</f>
        <v/>
      </c>
      <c r="AL22" s="12" t="str">
        <f>if(AB22&lt;&gt;"",MONTH(AB22),"")</f>
        <v/>
      </c>
      <c r="AM22" s="12"/>
      <c r="AN22" s="20" t="str">
        <f>if(AB22&lt;&gt;"" ,if(AA22&lt;&gt;"" ,(AB22-AA22)*24,""),"")</f>
        <v/>
      </c>
    </row>
    <row r="23" spans="1:40">
      <c r="A23" s="1" t="s">
        <v>41</v>
      </c>
      <c r="B23" s="2"/>
      <c r="C23" s="2"/>
      <c r="D23" s="2" t="s">
        <v>41</v>
      </c>
      <c r="E23" s="2">
        <v>6101</v>
      </c>
      <c r="F23" s="3" t="s">
        <v>83</v>
      </c>
      <c r="G23" s="3">
        <v>4506646245</v>
      </c>
      <c r="H23" s="3">
        <v>109430</v>
      </c>
      <c r="I23" s="3"/>
      <c r="J23" s="3"/>
      <c r="K23" s="3">
        <v>1</v>
      </c>
      <c r="L23" s="3" t="s">
        <v>84</v>
      </c>
      <c r="M23" s="3" t="s">
        <v>46</v>
      </c>
      <c r="N23" s="3" t="s">
        <v>87</v>
      </c>
      <c r="O23" s="4">
        <v>252.0</v>
      </c>
      <c r="P23" s="5">
        <v>10912.75</v>
      </c>
      <c r="Q23" s="3" t="s">
        <v>48</v>
      </c>
      <c r="R23" s="3" t="s">
        <v>49</v>
      </c>
      <c r="S23" s="3" t="s">
        <v>50</v>
      </c>
      <c r="T23" s="3" t="s">
        <v>51</v>
      </c>
      <c r="U23" s="2"/>
      <c r="V23" s="2"/>
      <c r="W23" s="6" t="str">
        <f>if(AB23&lt;&gt;"",AB23,if(X23&lt;&gt;"",X23,if(V23="","AGUARDANDO AR/CONSOLIDAÇÃO",if(V23&gt;0,"AGUARDANDO CONSOLIDAÇÃO","AGUARDANDO AR"))))</f>
        <v>AGUARDANDO AR/CONSOLIDAÇÃO</v>
      </c>
      <c r="X23" s="3"/>
      <c r="Y23" s="2"/>
      <c r="Z23" s="7"/>
      <c r="AA23" s="7"/>
      <c r="AB23" s="7"/>
      <c r="AC23" s="7"/>
      <c r="AD23" s="8" t="e">
        <f>if(AB23="",TODAY()-A23,AB23-A23)</f>
        <v>#VALUE!</v>
      </c>
      <c r="AE23" s="2" t="str">
        <f>if(U23="","",U23)</f>
        <v/>
      </c>
      <c r="AF23" s="9" t="s">
        <v>54</v>
      </c>
      <c r="AG23" s="9" t="s">
        <v>54</v>
      </c>
      <c r="AH23" s="8" t="str">
        <f>IFERROR(AG23-AF23,IFERROR(now()-AF23,""))</f>
        <v/>
      </c>
      <c r="AI23" s="3" t="str">
        <f>if(AG23&lt;&gt;" ","Entregue",if(AF23&lt;&gt;" ","Na porta",if(U23&lt;&gt;"","Em Transito",if(AA23&lt;&gt;"","Agendada",if(Z23&lt;&gt;"","Agenda_Solicitada",W23)))))</f>
        <v>AGUARDANDO AR/CONSOLIDAÇÃO</v>
      </c>
      <c r="AJ23" s="2">
        <f>MONTH(A23)</f>
        <v>5</v>
      </c>
      <c r="AK23" s="2" t="str">
        <f>if(AB23&lt;&gt;"",DAY(AB23),"")</f>
        <v/>
      </c>
      <c r="AL23" s="2" t="str">
        <f>if(AB23&lt;&gt;"",MONTH(AB23),"")</f>
        <v/>
      </c>
      <c r="AM23" s="2"/>
      <c r="AN23" s="10" t="str">
        <f>if(AB23&lt;&gt;"" ,if(AA23&lt;&gt;"" ,(AB23-AA23)*24,""),"")</f>
        <v/>
      </c>
    </row>
    <row r="24" spans="1:40">
      <c r="A24" s="11" t="s">
        <v>41</v>
      </c>
      <c r="B24" s="12"/>
      <c r="C24" s="12"/>
      <c r="D24" s="12"/>
      <c r="E24" s="12">
        <v>6101</v>
      </c>
      <c r="F24" s="13" t="s">
        <v>88</v>
      </c>
      <c r="G24" s="13">
        <v>3724325</v>
      </c>
      <c r="H24" s="13">
        <v>365052</v>
      </c>
      <c r="I24" s="13"/>
      <c r="J24" s="13"/>
      <c r="K24" s="13">
        <v>2</v>
      </c>
      <c r="L24" s="13" t="s">
        <v>45</v>
      </c>
      <c r="M24" s="13" t="s">
        <v>46</v>
      </c>
      <c r="N24" s="13" t="s">
        <v>89</v>
      </c>
      <c r="O24" s="14">
        <v>53.08</v>
      </c>
      <c r="P24" s="15">
        <v>16552.21</v>
      </c>
      <c r="Q24" s="13" t="s">
        <v>90</v>
      </c>
      <c r="R24" s="13" t="s">
        <v>91</v>
      </c>
      <c r="S24" s="13" t="s">
        <v>50</v>
      </c>
      <c r="T24" s="13" t="s">
        <v>51</v>
      </c>
      <c r="U24" s="12"/>
      <c r="V24" s="12"/>
      <c r="W24" s="16" t="str">
        <f>if(AB24&lt;&gt;"",AB24,if(X24&lt;&gt;"",X24,if(V24="","AGUARDANDO AR/CONSOLIDAÇÃO",if(V24&gt;0,"AGUARDANDO CONSOLIDAÇÃO","AGUARDANDO AR"))))</f>
        <v>AGUARDANDO AR/CONSOLIDAÇÃO</v>
      </c>
      <c r="X24" s="13"/>
      <c r="Y24" s="12"/>
      <c r="Z24" s="17"/>
      <c r="AA24" s="17"/>
      <c r="AB24" s="17"/>
      <c r="AC24" s="17"/>
      <c r="AD24" s="18" t="e">
        <f>if(AB24="",TODAY()-A24,AB24-A24)</f>
        <v>#VALUE!</v>
      </c>
      <c r="AE24" s="12" t="str">
        <f>if(U24="","",U24)</f>
        <v/>
      </c>
      <c r="AF24" s="19" t="s">
        <v>54</v>
      </c>
      <c r="AG24" s="19" t="s">
        <v>54</v>
      </c>
      <c r="AH24" s="18" t="str">
        <f>IFERROR(AG24-AF24,IFERROR(now()-AF24,""))</f>
        <v/>
      </c>
      <c r="AI24" s="13" t="str">
        <f>if(AG24&lt;&gt;" ","Entregue",if(AF24&lt;&gt;" ","Na porta",if(U24&lt;&gt;"","Em Transito",if(AA24&lt;&gt;"","Agendada",if(Z24&lt;&gt;"","Agenda_Solicitada",W24)))))</f>
        <v>AGUARDANDO AR/CONSOLIDAÇÃO</v>
      </c>
      <c r="AJ24" s="12">
        <f>MONTH(A24)</f>
        <v>5</v>
      </c>
      <c r="AK24" s="12" t="str">
        <f>if(AB24&lt;&gt;"",DAY(AB24),"")</f>
        <v/>
      </c>
      <c r="AL24" s="12" t="str">
        <f>if(AB24&lt;&gt;"",MONTH(AB24),"")</f>
        <v/>
      </c>
      <c r="AM24" s="12"/>
      <c r="AN24" s="20" t="str">
        <f>if(AB24&lt;&gt;"" ,if(AA24&lt;&gt;"" ,(AB24-AA24)*24,""),"")</f>
        <v/>
      </c>
    </row>
    <row r="25" spans="1:40">
      <c r="A25" s="1" t="s">
        <v>41</v>
      </c>
      <c r="B25" s="2"/>
      <c r="C25" s="2"/>
      <c r="D25" s="2" t="s">
        <v>92</v>
      </c>
      <c r="E25" s="2">
        <v>6101</v>
      </c>
      <c r="F25" s="3" t="s">
        <v>88</v>
      </c>
      <c r="G25" s="3"/>
      <c r="H25" s="3">
        <v>365192</v>
      </c>
      <c r="I25" s="3"/>
      <c r="J25" s="3"/>
      <c r="K25" s="3">
        <v>5</v>
      </c>
      <c r="L25" s="3" t="s">
        <v>45</v>
      </c>
      <c r="M25" s="3" t="s">
        <v>46</v>
      </c>
      <c r="N25" s="3" t="s">
        <v>93</v>
      </c>
      <c r="O25" s="4">
        <v>107.5</v>
      </c>
      <c r="P25" s="5">
        <v>19717.41</v>
      </c>
      <c r="Q25" s="3" t="s">
        <v>94</v>
      </c>
      <c r="R25" s="3" t="s">
        <v>95</v>
      </c>
      <c r="S25" s="3" t="s">
        <v>77</v>
      </c>
      <c r="T25" s="3" t="s">
        <v>51</v>
      </c>
      <c r="U25" s="2"/>
      <c r="V25" s="2"/>
      <c r="W25" s="6" t="str">
        <f>if(AB25&lt;&gt;"",AB25,if(X25&lt;&gt;"",X25,if(V25="","AGUARDANDO AR/CONSOLIDAÇÃO",if(V25&gt;0,"AGUARDANDO CONSOLIDAÇÃO","AGUARDANDO AR"))))</f>
        <v>AGUARDANDO AR/CONSOLIDAÇÃO</v>
      </c>
      <c r="X25" s="3"/>
      <c r="Y25" s="2"/>
      <c r="Z25" s="7"/>
      <c r="AA25" s="7"/>
      <c r="AB25" s="7"/>
      <c r="AC25" s="7"/>
      <c r="AD25" s="8" t="e">
        <f>if(AB25="",TODAY()-A25,AB25-A25)</f>
        <v>#VALUE!</v>
      </c>
      <c r="AE25" s="2" t="str">
        <f>if(U25="","",U25)</f>
        <v/>
      </c>
      <c r="AF25" s="9" t="s">
        <v>54</v>
      </c>
      <c r="AG25" s="9" t="s">
        <v>54</v>
      </c>
      <c r="AH25" s="8" t="str">
        <f>IFERROR(AG25-AF25,IFERROR(now()-AF25,""))</f>
        <v/>
      </c>
      <c r="AI25" s="3" t="str">
        <f>if(AG25&lt;&gt;" ","Entregue",if(AF25&lt;&gt;" ","Na porta",if(U25&lt;&gt;"","Em Transito",if(AA25&lt;&gt;"","Agendada",if(Z25&lt;&gt;"","Agenda_Solicitada",W25)))))</f>
        <v>AGUARDANDO AR/CONSOLIDAÇÃO</v>
      </c>
      <c r="AJ25" s="2">
        <f>MONTH(A25)</f>
        <v>5</v>
      </c>
      <c r="AK25" s="2" t="str">
        <f>if(AB25&lt;&gt;"",DAY(AB25),"")</f>
        <v/>
      </c>
      <c r="AL25" s="2" t="str">
        <f>if(AB25&lt;&gt;"",MONTH(AB25),"")</f>
        <v/>
      </c>
      <c r="AM25" s="2"/>
      <c r="AN25" s="10" t="str">
        <f>if(AB25&lt;&gt;"" ,if(AA25&lt;&gt;"" ,(AB25-AA25)*24,""),"")</f>
        <v/>
      </c>
    </row>
    <row r="26" spans="1:40">
      <c r="A26" s="11" t="s">
        <v>41</v>
      </c>
      <c r="B26" s="12"/>
      <c r="C26" s="12"/>
      <c r="D26" s="12" t="s">
        <v>92</v>
      </c>
      <c r="E26" s="12">
        <v>6101</v>
      </c>
      <c r="F26" s="13" t="s">
        <v>88</v>
      </c>
      <c r="G26" s="13"/>
      <c r="H26" s="13">
        <v>365193</v>
      </c>
      <c r="I26" s="13"/>
      <c r="J26" s="13"/>
      <c r="K26" s="13">
        <v>1</v>
      </c>
      <c r="L26" s="13" t="s">
        <v>45</v>
      </c>
      <c r="M26" s="13" t="s">
        <v>46</v>
      </c>
      <c r="N26" s="13" t="s">
        <v>96</v>
      </c>
      <c r="O26" s="14">
        <v>26.54</v>
      </c>
      <c r="P26" s="15">
        <v>18315.12</v>
      </c>
      <c r="Q26" s="13" t="s">
        <v>94</v>
      </c>
      <c r="R26" s="13" t="s">
        <v>95</v>
      </c>
      <c r="S26" s="13" t="s">
        <v>77</v>
      </c>
      <c r="T26" s="13" t="s">
        <v>51</v>
      </c>
      <c r="U26" s="12"/>
      <c r="V26" s="12"/>
      <c r="W26" s="16" t="str">
        <f>if(AB26&lt;&gt;"",AB26,if(X26&lt;&gt;"",X26,if(V26="","AGUARDANDO AR/CONSOLIDAÇÃO",if(V26&gt;0,"AGUARDANDO CONSOLIDAÇÃO","AGUARDANDO AR"))))</f>
        <v>AGUARDANDO AR/CONSOLIDAÇÃO</v>
      </c>
      <c r="X26" s="13"/>
      <c r="Y26" s="12"/>
      <c r="Z26" s="17"/>
      <c r="AA26" s="17"/>
      <c r="AB26" s="17"/>
      <c r="AC26" s="17"/>
      <c r="AD26" s="18" t="e">
        <f>if(AB26="",TODAY()-A26,AB26-A26)</f>
        <v>#VALUE!</v>
      </c>
      <c r="AE26" s="12" t="str">
        <f>if(U26="","",U26)</f>
        <v/>
      </c>
      <c r="AF26" s="19" t="s">
        <v>54</v>
      </c>
      <c r="AG26" s="19" t="s">
        <v>54</v>
      </c>
      <c r="AH26" s="18" t="str">
        <f>IFERROR(AG26-AF26,IFERROR(now()-AF26,""))</f>
        <v/>
      </c>
      <c r="AI26" s="13" t="str">
        <f>if(AG26&lt;&gt;" ","Entregue",if(AF26&lt;&gt;" ","Na porta",if(U26&lt;&gt;"","Em Transito",if(AA26&lt;&gt;"","Agendada",if(Z26&lt;&gt;"","Agenda_Solicitada",W26)))))</f>
        <v>AGUARDANDO AR/CONSOLIDAÇÃO</v>
      </c>
      <c r="AJ26" s="12">
        <f>MONTH(A26)</f>
        <v>5</v>
      </c>
      <c r="AK26" s="12" t="str">
        <f>if(AB26&lt;&gt;"",DAY(AB26),"")</f>
        <v/>
      </c>
      <c r="AL26" s="12" t="str">
        <f>if(AB26&lt;&gt;"",MONTH(AB26),"")</f>
        <v/>
      </c>
      <c r="AM26" s="12"/>
      <c r="AN26" s="20" t="str">
        <f>if(AB26&lt;&gt;"" ,if(AA26&lt;&gt;"" ,(AB26-AA26)*24,""),"")</f>
        <v/>
      </c>
    </row>
    <row r="27" spans="1:40">
      <c r="A27" s="1" t="s">
        <v>41</v>
      </c>
      <c r="B27" s="2"/>
      <c r="C27" s="2"/>
      <c r="D27" s="2"/>
      <c r="E27" s="2">
        <v>6108</v>
      </c>
      <c r="F27" s="3" t="s">
        <v>97</v>
      </c>
      <c r="G27" s="3">
        <v>4506606334</v>
      </c>
      <c r="H27" s="3">
        <v>489983</v>
      </c>
      <c r="I27" s="3"/>
      <c r="J27" s="3"/>
      <c r="K27" s="3">
        <v>4</v>
      </c>
      <c r="L27" s="3" t="s">
        <v>84</v>
      </c>
      <c r="M27" s="3" t="s">
        <v>46</v>
      </c>
      <c r="N27" s="3" t="s">
        <v>98</v>
      </c>
      <c r="O27" s="4">
        <v>85.2</v>
      </c>
      <c r="P27" s="5">
        <v>8736.8</v>
      </c>
      <c r="Q27" s="3" t="s">
        <v>99</v>
      </c>
      <c r="R27" s="3" t="s">
        <v>91</v>
      </c>
      <c r="S27" s="3" t="s">
        <v>50</v>
      </c>
      <c r="T27" s="3" t="s">
        <v>51</v>
      </c>
      <c r="U27" s="2"/>
      <c r="V27" s="2"/>
      <c r="W27" s="6" t="str">
        <f>if(AB27&lt;&gt;"",AB27,if(X27&lt;&gt;"",X27,if(V27="","AGUARDANDO AR/CONSOLIDAÇÃO",if(V27&gt;0,"AGUARDANDO CONSOLIDAÇÃO","AGUARDANDO AR"))))</f>
        <v>AGUARDANDO AR/CONSOLIDAÇÃO</v>
      </c>
      <c r="X27" s="3"/>
      <c r="Y27" s="2"/>
      <c r="Z27" s="7"/>
      <c r="AA27" s="7"/>
      <c r="AB27" s="7"/>
      <c r="AC27" s="7"/>
      <c r="AD27" s="8" t="e">
        <f>if(AB27="",TODAY()-A27,AB27-A27)</f>
        <v>#VALUE!</v>
      </c>
      <c r="AE27" s="2" t="str">
        <f>if(U27="","",U27)</f>
        <v/>
      </c>
      <c r="AF27" s="9" t="s">
        <v>54</v>
      </c>
      <c r="AG27" s="9" t="s">
        <v>54</v>
      </c>
      <c r="AH27" s="8" t="str">
        <f>IFERROR(AG27-AF27,IFERROR(now()-AF27,""))</f>
        <v/>
      </c>
      <c r="AI27" s="3" t="str">
        <f>if(AG27&lt;&gt;" ","Entregue",if(AF27&lt;&gt;" ","Na porta",if(U27&lt;&gt;"","Em Transito",if(AA27&lt;&gt;"","Agendada",if(Z27&lt;&gt;"","Agenda_Solicitada",W27)))))</f>
        <v>AGUARDANDO AR/CONSOLIDAÇÃO</v>
      </c>
      <c r="AJ27" s="2">
        <f>MONTH(A27)</f>
        <v>5</v>
      </c>
      <c r="AK27" s="2" t="str">
        <f>if(AB27&lt;&gt;"",DAY(AB27),"")</f>
        <v/>
      </c>
      <c r="AL27" s="2" t="str">
        <f>if(AB27&lt;&gt;"",MONTH(AB27),"")</f>
        <v/>
      </c>
      <c r="AM27" s="2"/>
      <c r="AN27" s="10" t="str">
        <f>if(AB27&lt;&gt;"" ,if(AA27&lt;&gt;"" ,(AB27-AA27)*24,""),"")</f>
        <v/>
      </c>
    </row>
    <row r="28" spans="1:40">
      <c r="A28" s="11" t="s">
        <v>41</v>
      </c>
      <c r="B28" s="12" t="s">
        <v>100</v>
      </c>
      <c r="C28" s="12"/>
      <c r="D28" s="12"/>
      <c r="E28" s="12">
        <v>6101</v>
      </c>
      <c r="F28" s="13" t="s">
        <v>101</v>
      </c>
      <c r="G28" s="13"/>
      <c r="H28" s="13">
        <v>14285</v>
      </c>
      <c r="I28" s="13"/>
      <c r="J28" s="13"/>
      <c r="K28" s="13">
        <v>2</v>
      </c>
      <c r="L28" s="13" t="s">
        <v>45</v>
      </c>
      <c r="M28" s="13" t="s">
        <v>46</v>
      </c>
      <c r="N28" s="13" t="s">
        <v>102</v>
      </c>
      <c r="O28" s="14">
        <v>45.0</v>
      </c>
      <c r="P28" s="15">
        <v>0.0</v>
      </c>
      <c r="Q28" s="13" t="s">
        <v>48</v>
      </c>
      <c r="R28" s="13" t="s">
        <v>49</v>
      </c>
      <c r="S28" s="13" t="s">
        <v>50</v>
      </c>
      <c r="T28" s="13" t="s">
        <v>51</v>
      </c>
      <c r="U28" s="12"/>
      <c r="V28" s="12"/>
      <c r="W28" s="16" t="str">
        <f>if(AB28&lt;&gt;"",AB28,if(X28&lt;&gt;"",X28,if(V28="","AGUARDANDO AR/CONSOLIDAÇÃO",if(V28&gt;0,"AGUARDANDO CONSOLIDAÇÃO","AGUARDANDO AR"))))</f>
        <v>02/02/2022</v>
      </c>
      <c r="X28" s="13" t="s">
        <v>103</v>
      </c>
      <c r="Y28" s="12" t="s">
        <v>69</v>
      </c>
      <c r="Z28" s="17" t="s">
        <v>104</v>
      </c>
      <c r="AA28" s="17" t="s">
        <v>104</v>
      </c>
      <c r="AB28" s="17" t="s">
        <v>105</v>
      </c>
      <c r="AC28" s="17"/>
      <c r="AD28" s="18" t="e">
        <f>if(AB28="",TODAY()-A28,AB28-A28)</f>
        <v>#VALUE!</v>
      </c>
      <c r="AE28" s="12" t="str">
        <f>if(U28="","",U28)</f>
        <v/>
      </c>
      <c r="AF28" s="19" t="s">
        <v>106</v>
      </c>
      <c r="AG28" s="19" t="s">
        <v>107</v>
      </c>
      <c r="AH28" s="18" t="str">
        <f>IFERROR(AG28-AF28,IFERROR(now()-AF28,""))</f>
        <v/>
      </c>
      <c r="AI28" s="13" t="str">
        <f>if(AG28&lt;&gt;" ","Entregue",if(AF28&lt;&gt;" ","Na porta",if(U28&lt;&gt;"","Em Transito",if(AA28&lt;&gt;"","Agendada",if(Z28&lt;&gt;"","Agenda_Solicitada",W28)))))</f>
        <v>Entregue</v>
      </c>
      <c r="AJ28" s="12">
        <f>MONTH(A28)</f>
        <v>5</v>
      </c>
      <c r="AK28" s="12">
        <f>if(AB28&lt;&gt;"",DAY(AB28),"")</f>
        <v>2</v>
      </c>
      <c r="AL28" s="12">
        <f>if(AB28&lt;&gt;"",MONTH(AB28),"")</f>
        <v>2</v>
      </c>
      <c r="AM28" s="12"/>
      <c r="AN28" s="20" t="e">
        <f>if(AB28&lt;&gt;"" ,if(AA28&lt;&gt;"" ,(AB28-AA28)*24,""),"")</f>
        <v>#VALUE!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0" workbookViewId="0" showGridLines="true" showRowColHeaders="1">
      <selection activeCell="A1" sqref="A1:Q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" customWidth="true" style="0"/>
    <col min="4" max="4" width="40" customWidth="true" style="0"/>
    <col min="5" max="5" width="10" customWidth="true" style="0"/>
    <col min="6" max="6" width="10" customWidth="true" style="0"/>
    <col min="7" max="7" width="15" customWidth="true" style="0"/>
    <col min="8" max="8" width="15" customWidth="true" style="0"/>
    <col min="9" max="9" width="12" customWidth="true" style="0"/>
    <col min="10" max="10" width="15" customWidth="true" style="0"/>
    <col min="11" max="11" width="15" customWidth="true" style="0"/>
    <col min="12" max="12" width="30" customWidth="true" style="0"/>
    <col min="13" max="13" width="12" customWidth="true" style="0"/>
    <col min="14" max="14" width="12" customWidth="true" style="0"/>
    <col min="15" max="15" width="12" customWidth="true" style="0"/>
    <col min="16" max="16" width="7" customWidth="true" style="0"/>
    <col min="17" max="17" width="45" customWidth="true" style="0"/>
  </cols>
  <sheetData>
    <row r="1" spans="1:17" customHeight="1" ht="40">
      <c r="A1" s="21" t="s">
        <v>108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5"/>
    </row>
    <row r="2" spans="1:17">
      <c r="A2" s="22" t="s">
        <v>31</v>
      </c>
      <c r="B2" s="24" t="s">
        <v>109</v>
      </c>
      <c r="C2" s="24" t="s">
        <v>110</v>
      </c>
      <c r="D2" s="24" t="s">
        <v>111</v>
      </c>
      <c r="E2" s="24" t="s">
        <v>112</v>
      </c>
      <c r="F2" s="24" t="s">
        <v>113</v>
      </c>
      <c r="G2" s="24" t="s">
        <v>114</v>
      </c>
      <c r="H2" s="24" t="s">
        <v>115</v>
      </c>
      <c r="I2" s="24" t="s">
        <v>116</v>
      </c>
      <c r="J2" s="24" t="s">
        <v>117</v>
      </c>
      <c r="K2" s="24" t="s">
        <v>118</v>
      </c>
      <c r="L2" s="24" t="s">
        <v>119</v>
      </c>
      <c r="M2" s="24" t="s">
        <v>120</v>
      </c>
      <c r="N2" s="24" t="s">
        <v>121</v>
      </c>
      <c r="O2" s="24" t="s">
        <v>122</v>
      </c>
      <c r="P2" s="24" t="s">
        <v>123</v>
      </c>
      <c r="Q2" s="26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"/>
  <sheetViews>
    <sheetView tabSelected="1" workbookViewId="0" showGridLines="true" showRowColHeaders="1">
      <selection activeCell="Y3" sqref="Y3:Z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2" customWidth="true" style="0"/>
    <col min="5" max="5" width="20" customWidth="true" style="0"/>
    <col min="6" max="6" width="10" customWidth="true" style="0"/>
    <col min="7" max="7" width="15" customWidth="true" style="0"/>
    <col min="8" max="8" width="40" customWidth="true" style="0"/>
    <col min="9" max="9" width="20" customWidth="true" style="0"/>
    <col min="10" max="10" width="20" customWidth="true" style="0"/>
    <col min="11" max="11" width="18" customWidth="true" style="0"/>
    <col min="12" max="12" width="20" customWidth="true" style="0"/>
    <col min="13" max="13" width="14" customWidth="true" style="0"/>
    <col min="14" max="14" width="18" customWidth="true" style="0"/>
    <col min="15" max="15" width="15" customWidth="true" style="0"/>
    <col min="16" max="16" width="20" customWidth="true" style="0"/>
    <col min="17" max="17" width="20" customWidth="true" style="0"/>
    <col min="18" max="18" width="30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30" customWidth="true" style="0"/>
    <col min="24" max="24" width="7" customWidth="true" style="0"/>
    <col min="25" max="25" width="15" customWidth="true" style="0"/>
    <col min="26" max="26" width="20" customWidth="true" style="0"/>
    <col min="27" max="27" width="12" customWidth="true" style="0"/>
    <col min="28" max="28" width="10" customWidth="true" style="0"/>
    <col min="29" max="29" width="10" customWidth="true" style="0"/>
    <col min="30" max="30" width="45" customWidth="true" style="0"/>
    <col min="31" max="31" width="15" customWidth="true" style="0"/>
    <col min="32" max="32" width="10" customWidth="true" style="0"/>
    <col min="33" max="33" width="15" customWidth="true" style="0"/>
  </cols>
  <sheetData>
    <row r="1" spans="1:33" customHeight="1" ht="30">
      <c r="A1" s="27" t="s">
        <v>125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 t="s">
        <v>126</v>
      </c>
      <c r="O1" s="30"/>
      <c r="P1" s="30"/>
      <c r="Q1" s="30" t="s">
        <v>127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 t="s">
        <v>128</v>
      </c>
      <c r="AE1" s="30"/>
      <c r="AF1" s="30"/>
      <c r="AG1" s="34"/>
    </row>
    <row r="2" spans="1:33" customHeight="1" ht="30">
      <c r="A2" s="2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 t="s">
        <v>129</v>
      </c>
      <c r="O2" s="31"/>
      <c r="P2" s="31"/>
      <c r="Q2" s="33">
        <f>SUM(Q4:Q3)</f>
        <v>0</v>
      </c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 t="s">
        <v>130</v>
      </c>
      <c r="AE2" s="31"/>
      <c r="AF2" s="31"/>
      <c r="AG2" s="35"/>
    </row>
    <row r="3" spans="1:33">
      <c r="A3" s="29" t="s">
        <v>31</v>
      </c>
      <c r="B3" s="32" t="s">
        <v>131</v>
      </c>
      <c r="C3" s="32" t="s">
        <v>132</v>
      </c>
      <c r="D3" s="32" t="s">
        <v>29</v>
      </c>
      <c r="E3" s="32" t="s">
        <v>112</v>
      </c>
      <c r="F3" s="32" t="s">
        <v>133</v>
      </c>
      <c r="G3" s="32" t="s">
        <v>134</v>
      </c>
      <c r="H3" s="32" t="s">
        <v>111</v>
      </c>
      <c r="I3" s="32" t="s">
        <v>135</v>
      </c>
      <c r="J3" s="32" t="s">
        <v>136</v>
      </c>
      <c r="K3" s="32" t="s">
        <v>137</v>
      </c>
      <c r="L3" s="32" t="s">
        <v>138</v>
      </c>
      <c r="M3" s="32" t="s">
        <v>139</v>
      </c>
      <c r="N3" s="32" t="s">
        <v>140</v>
      </c>
      <c r="O3" s="32" t="s">
        <v>141</v>
      </c>
      <c r="P3" s="32" t="s">
        <v>142</v>
      </c>
      <c r="Q3" s="32" t="s">
        <v>143</v>
      </c>
      <c r="R3" s="32" t="s">
        <v>144</v>
      </c>
      <c r="S3" s="32" t="s">
        <v>145</v>
      </c>
      <c r="T3" s="32" t="s">
        <v>146</v>
      </c>
      <c r="U3" s="32" t="s">
        <v>147</v>
      </c>
      <c r="V3" s="32" t="s">
        <v>148</v>
      </c>
      <c r="W3" s="32" t="s">
        <v>149</v>
      </c>
      <c r="X3" s="32" t="s">
        <v>110</v>
      </c>
      <c r="Y3" s="32" t="s">
        <v>150</v>
      </c>
      <c r="Z3" s="32" t="s">
        <v>151</v>
      </c>
      <c r="AA3" s="32" t="s">
        <v>152</v>
      </c>
      <c r="AB3" s="32" t="s">
        <v>38</v>
      </c>
      <c r="AC3" s="32" t="s">
        <v>37</v>
      </c>
      <c r="AD3" s="32" t="s">
        <v>153</v>
      </c>
      <c r="AE3" s="32" t="s">
        <v>154</v>
      </c>
      <c r="AF3" s="32" t="s">
        <v>155</v>
      </c>
      <c r="AG3" s="36" t="s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1:P1"/>
    <mergeCell ref="N2:P2"/>
    <mergeCell ref="AD1:AG1"/>
    <mergeCell ref="AD2:AG2"/>
    <mergeCell ref="Q1:T1"/>
    <mergeCell ref="Q2:T2"/>
    <mergeCell ref="A1:M2"/>
    <mergeCell ref="U1:A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 GERADO</vt:lpstr>
      <vt:lpstr>CONTROLE DESCARGA</vt:lpstr>
      <vt:lpstr>HORA PARADA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2022-05-06T20:42:46-03:00</dcterms:created>
  <dcterms:modified xsi:type="dcterms:W3CDTF">2022-05-06T20:42:46-03:00</dcterms:modified>
  <dc:title>Untitled Spreadsheet</dc:title>
  <dc:description/>
  <dc:subject/>
  <cp:keywords/>
  <cp:category/>
</cp:coreProperties>
</file>